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16" windowHeight="5196" activeTab="0"/>
  </bookViews>
  <sheets>
    <sheet name="財產量值目錄總表20170216" sheetId="1" r:id="rId1"/>
    <sheet name="Sheet1" sheetId="2" r:id="rId2"/>
    <sheet name="Sheet2" sheetId="3" r:id="rId3"/>
    <sheet name="Sheet3" sheetId="4" r:id="rId4"/>
  </sheets>
  <definedNames>
    <definedName name="_xlnm.Print_Area" localSheetId="0">'財產量值目錄總表20170216'!$A$1:$T$120</definedName>
    <definedName name="_xlnm.Print_Titles" localSheetId="0">'財產量值目錄總表20170216'!$4:$5</definedName>
  </definedNames>
  <calcPr fullCalcOnLoad="1"/>
</workbook>
</file>

<file path=xl/sharedStrings.xml><?xml version="1.0" encoding="utf-8"?>
<sst xmlns="http://schemas.openxmlformats.org/spreadsheetml/2006/main" count="197" uniqueCount="155">
  <si>
    <t>合　　　　　　計</t>
  </si>
  <si>
    <t xml:space="preserve"> 甲、公用財產</t>
  </si>
  <si>
    <t>　一、公務用財產</t>
  </si>
  <si>
    <t>　　縣議會</t>
  </si>
  <si>
    <t>　　縣政府</t>
  </si>
  <si>
    <t>　　警察局</t>
  </si>
  <si>
    <t>　　雲林縣消防局</t>
  </si>
  <si>
    <t>　　衛生局</t>
  </si>
  <si>
    <t>　　環保局</t>
  </si>
  <si>
    <t>　　體育場</t>
  </si>
  <si>
    <t>　　各國民小學</t>
  </si>
  <si>
    <t>　二、公共用財產</t>
  </si>
  <si>
    <t>　三、事業用財產</t>
  </si>
  <si>
    <t>　　雲林縣乳品加工廠</t>
  </si>
  <si>
    <t>　　環境保護基金</t>
  </si>
  <si>
    <t xml:space="preserve"> 乙、非公用財產</t>
  </si>
  <si>
    <t>雲  林  縣  政  府  總  決  算</t>
  </si>
  <si>
    <t>財  產  量  值  總  目  錄</t>
  </si>
  <si>
    <t>土          地</t>
  </si>
  <si>
    <t>土地改良物</t>
  </si>
  <si>
    <t>房屋建築及設備</t>
  </si>
  <si>
    <t>機械及設備</t>
  </si>
  <si>
    <t>交通及運輸設備</t>
  </si>
  <si>
    <t>雜項設備</t>
  </si>
  <si>
    <t>有價證券</t>
  </si>
  <si>
    <t>權利</t>
  </si>
  <si>
    <t>筆數</t>
  </si>
  <si>
    <t>公頃</t>
  </si>
  <si>
    <t>價  值</t>
  </si>
  <si>
    <t>個數</t>
  </si>
  <si>
    <t>棟數</t>
  </si>
  <si>
    <t>數量</t>
  </si>
  <si>
    <t>數量</t>
  </si>
  <si>
    <t>價值</t>
  </si>
  <si>
    <t>總          值</t>
  </si>
  <si>
    <t>分     類     項     目</t>
  </si>
  <si>
    <t>縣議會主管</t>
  </si>
  <si>
    <t>縣政府主管</t>
  </si>
  <si>
    <t xml:space="preserve">       各戶政事務所</t>
  </si>
  <si>
    <t>稅務局主管</t>
  </si>
  <si>
    <t>　　稅務局</t>
  </si>
  <si>
    <t>警察局主管</t>
  </si>
  <si>
    <t>消防局主管</t>
  </si>
  <si>
    <t>衛生局主管</t>
  </si>
  <si>
    <t>環保局主管</t>
  </si>
  <si>
    <t>作業使用部分</t>
  </si>
  <si>
    <t>珍貴財產</t>
  </si>
  <si>
    <t>用途別  /  數量及價值</t>
  </si>
  <si>
    <t>備      註</t>
  </si>
  <si>
    <t>農業處主管</t>
  </si>
  <si>
    <t>教育處主管</t>
  </si>
  <si>
    <t>地政處主管</t>
  </si>
  <si>
    <t>地方教育發展基金</t>
  </si>
  <si>
    <t>　　縣政府</t>
  </si>
  <si>
    <t>　　動植物防疫所</t>
  </si>
  <si>
    <t>警察局主管</t>
  </si>
  <si>
    <t>虎尾鎮戶政事務所</t>
  </si>
  <si>
    <t>褒忠鄉戶政事務所</t>
  </si>
  <si>
    <t>古坑鄉戶政事務所</t>
  </si>
  <si>
    <t>大埤鄉戶政事務所</t>
  </si>
  <si>
    <t>土庫鎮戶政事務所</t>
  </si>
  <si>
    <t>元長鄉戶政事務所</t>
  </si>
  <si>
    <t>西螺鎮戶政事務所</t>
  </si>
  <si>
    <t>二崙鄉戶政事務所</t>
  </si>
  <si>
    <t>崙背鄉戶政事務所</t>
  </si>
  <si>
    <t>北港鎮戶政事務所</t>
  </si>
  <si>
    <t>口湖鄉戶政事務所</t>
  </si>
  <si>
    <t>水林鄉戶政事務所</t>
  </si>
  <si>
    <t>臺西鄉戶政事務所</t>
  </si>
  <si>
    <t>四湖鄉戶政事務所</t>
  </si>
  <si>
    <t>東勢鄉戶政事務所</t>
  </si>
  <si>
    <t>麥寮鄉戶政事務所</t>
  </si>
  <si>
    <t>教育處</t>
  </si>
  <si>
    <t>古坑華德福實驗高中</t>
  </si>
  <si>
    <t>斗六國中</t>
  </si>
  <si>
    <t>雲林國中</t>
  </si>
  <si>
    <t>莿桐國中</t>
  </si>
  <si>
    <t>虎尾國中</t>
  </si>
  <si>
    <t>土庫國中</t>
  </si>
  <si>
    <t>褒忠國中</t>
  </si>
  <si>
    <t>東勢國中</t>
  </si>
  <si>
    <t>西螺國中</t>
  </si>
  <si>
    <t>二崙國中</t>
  </si>
  <si>
    <t>崙背國中</t>
  </si>
  <si>
    <t>北港國中</t>
  </si>
  <si>
    <t>建國國中</t>
  </si>
  <si>
    <t>元長國中</t>
  </si>
  <si>
    <t>四湖國中</t>
  </si>
  <si>
    <t>口湖國中</t>
  </si>
  <si>
    <t>水林國中</t>
  </si>
  <si>
    <t>臺西國中</t>
  </si>
  <si>
    <t>崇德國中</t>
  </si>
  <si>
    <t>東明國中</t>
  </si>
  <si>
    <t>大埤國中</t>
  </si>
  <si>
    <t>飛沙國中</t>
  </si>
  <si>
    <t>宜梧國中</t>
  </si>
  <si>
    <t>蔦松國中</t>
  </si>
  <si>
    <t>東和國中</t>
  </si>
  <si>
    <t>馬光國中</t>
  </si>
  <si>
    <t>石榴國中</t>
  </si>
  <si>
    <t>林內國中</t>
  </si>
  <si>
    <t>東仁國中</t>
  </si>
  <si>
    <t>樟湖生態國中小</t>
  </si>
  <si>
    <t>古坑國中小</t>
  </si>
  <si>
    <t>地政處主管</t>
  </si>
  <si>
    <t>麥寮高中</t>
  </si>
  <si>
    <t>斗南高中　</t>
  </si>
  <si>
    <t xml:space="preserve">    斗六地政事務所</t>
  </si>
  <si>
    <t xml:space="preserve">    斗南地政事務所</t>
  </si>
  <si>
    <t xml:space="preserve">    虎尾地政事務所</t>
  </si>
  <si>
    <t xml:space="preserve">    西螺地政事務所</t>
  </si>
  <si>
    <t xml:space="preserve">    北港地政事務所</t>
  </si>
  <si>
    <t xml:space="preserve">    臺西地政事務所</t>
  </si>
  <si>
    <t>　   各衛生所醫療基金</t>
  </si>
  <si>
    <t xml:space="preserve">       警察局</t>
  </si>
  <si>
    <t xml:space="preserve">   北港地政事務所</t>
  </si>
  <si>
    <t>　　雲林國中</t>
  </si>
  <si>
    <t>　　土庫國中</t>
  </si>
  <si>
    <t xml:space="preserve">       各國民小學</t>
  </si>
  <si>
    <t>　    縣政府</t>
  </si>
  <si>
    <t xml:space="preserve">       臺西國小</t>
  </si>
  <si>
    <t>房屋建築及設備增加為補強及整修工程等</t>
  </si>
  <si>
    <t xml:space="preserve">                                              中  華  民  國 105 年  12  月  31  日                                 單位：新臺幣元</t>
  </si>
  <si>
    <t>土地增加原因為公告地價調整</t>
  </si>
  <si>
    <t>土地增加原因為公告地價調整  房屋建築及設備增加原因為補列建物帳</t>
  </si>
  <si>
    <t>土地增加原因為公告地價調整</t>
  </si>
  <si>
    <t>土地改良物增加原因為新增堆儲場  房屋建築及設備增加原因為教室補強工程</t>
  </si>
  <si>
    <t>房屋建築及設備增加原因為教室修繕工程等</t>
  </si>
  <si>
    <t xml:space="preserve">土地增加原因為公告地價調整 </t>
  </si>
  <si>
    <t xml:space="preserve">土地增加原因為公告地價調整 房屋建築及設備增加原因為教室整修工程 </t>
  </si>
  <si>
    <t>房屋建築及設備增加原因為其他建物新增</t>
  </si>
  <si>
    <t>土地減少原因為公告地價調整  房屋建築及設備增加原因為教室環境改善工程</t>
  </si>
  <si>
    <t>土地減少原因為公告地價調整</t>
  </si>
  <si>
    <t xml:space="preserve">土地增加原因為公告地價調整 </t>
  </si>
  <si>
    <t>土地改良物增加原因為球場整修</t>
  </si>
  <si>
    <t>土地增加原因為公告地價調整 房屋建築及設備減少原因為教室報廢拆除</t>
  </si>
  <si>
    <t>土地減少原因為公告地價調整 房屋建築及設備減少原因為教室報廢拆除</t>
  </si>
  <si>
    <t>房屋建築及設備增加原因為新增其他建物球場設備</t>
  </si>
  <si>
    <t>土地減少原因為公告地價調整</t>
  </si>
  <si>
    <t>土地增加原因為公告地價調整 土地改良物減少原因為圍牆拆除</t>
  </si>
  <si>
    <t>土地增加原因為公告地價調整  土地改良物減少原因為圍牆拆除等  房屋建築及設備增加原因為教室廁所整建等 減少原因為教室辦公室報廢拆除等</t>
  </si>
  <si>
    <t>土地增加原因為公告地價調整 房屋建築及設備增加原因為辦公房屋耐震補強工程等</t>
  </si>
  <si>
    <t>房屋建築及設備增加原因為辦公房屋整修工程</t>
  </si>
  <si>
    <t>房屋建築及設備增加原因為辦公房屋整修等</t>
  </si>
  <si>
    <t>土地增加原因為公告地價調整 房屋建築及設備減少原因為列帳金額調整</t>
  </si>
  <si>
    <t>土地增加原因為公告地價調整及徵收或協議價購取得土地等  房屋建築及設備增加原因為補列帳等</t>
  </si>
  <si>
    <t>土地及房屋建築及設備減少原因為改列為非公用財產</t>
  </si>
  <si>
    <t>土地增加原因為公告地價調整及公務用財產改列為非公用財產等</t>
  </si>
  <si>
    <t>土地及房屋建築及設備增加原因為事業用財產改列為非公用財產</t>
  </si>
  <si>
    <t xml:space="preserve">土地增加原因為公告地價調整 土地改良物增加原因為新建圍牆 房屋建築及設備增加原因為新建教室及教室補強修繕工程等 </t>
  </si>
  <si>
    <t>土地增加原因為公告地價調整 房屋建築及設備增加原因為列帳金額調整更正</t>
  </si>
  <si>
    <t>平方公尺</t>
  </si>
  <si>
    <t>斗六戶政事務所</t>
  </si>
  <si>
    <t>房屋建築及設備增加原因為斗六市、林內鄉及莿桐鄉戶政合併</t>
  </si>
  <si>
    <t xml:space="preserve">斗南鎮戶政事務所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</si>
</sst>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_ "/>
    <numFmt numFmtId="177" formatCode="[$-404]AM/PM\ hh:mm:ss"/>
    <numFmt numFmtId="178" formatCode="0.000000_);[Red]\(0.000000\)"/>
    <numFmt numFmtId="179" formatCode="0.00_ "/>
    <numFmt numFmtId="180" formatCode="0.00_);[Red]\(0.00\)"/>
    <numFmt numFmtId="181" formatCode="0_ "/>
    <numFmt numFmtId="182" formatCode="#,##0;[Red]#,##0"/>
    <numFmt numFmtId="183" formatCode="0.000000;[Red]0.000000"/>
    <numFmt numFmtId="184" formatCode="&quot;$&quot;#,##0;[Red]&quot;$&quot;#,##0"/>
    <numFmt numFmtId="185" formatCode="0;[Red]0"/>
    <numFmt numFmtId="186" formatCode="#,##0_ "/>
    <numFmt numFmtId="187" formatCode="#,##0.0_ "/>
    <numFmt numFmtId="188" formatCode="#,##0.000000_ "/>
    <numFmt numFmtId="189" formatCode="#,##0.00_ "/>
    <numFmt numFmtId="190" formatCode="#,##0_);[Red]\(#,##0\)"/>
    <numFmt numFmtId="191" formatCode="#,##0.0_);[Red]\(#,##0.0\)"/>
    <numFmt numFmtId="192" formatCode="0_);[Red]\(0\)"/>
    <numFmt numFmtId="193" formatCode="#,##0.00_);[Red]\(#,##0.00\)"/>
    <numFmt numFmtId="194" formatCode="#,##0.000000_);[Red]\(#,##0.000000\)"/>
    <numFmt numFmtId="195" formatCode="#,##0.000000;[Red]#,##0.000000"/>
    <numFmt numFmtId="196" formatCode="#,##0.00;[Red]#,##0.00"/>
  </numFmts>
  <fonts count="7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8"/>
      <name val="新細明體"/>
      <family val="1"/>
    </font>
    <font>
      <sz val="1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178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82" fontId="0" fillId="2" borderId="1" xfId="0" applyNumberFormat="1" applyFill="1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190" fontId="0" fillId="0" borderId="1" xfId="0" applyNumberFormat="1" applyBorder="1" applyAlignment="1">
      <alignment vertical="center"/>
    </xf>
    <xf numFmtId="192" fontId="0" fillId="2" borderId="1" xfId="0" applyNumberFormat="1" applyFill="1" applyBorder="1" applyAlignment="1">
      <alignment horizontal="center" vertical="center"/>
    </xf>
    <xf numFmtId="192" fontId="0" fillId="0" borderId="1" xfId="0" applyNumberFormat="1" applyBorder="1" applyAlignment="1">
      <alignment vertical="center"/>
    </xf>
    <xf numFmtId="0" fontId="6" fillId="0" borderId="1" xfId="15" applyFont="1" applyFill="1" applyBorder="1" applyAlignment="1">
      <alignment horizontal="right" vertical="center"/>
      <protection/>
    </xf>
    <xf numFmtId="0" fontId="6" fillId="0" borderId="1" xfId="15" applyFont="1" applyFill="1" applyBorder="1" applyAlignment="1">
      <alignment horizontal="left" vertical="center"/>
      <protection/>
    </xf>
    <xf numFmtId="0" fontId="6" fillId="0" borderId="1" xfId="15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 vertical="center"/>
    </xf>
    <xf numFmtId="182" fontId="0" fillId="0" borderId="1" xfId="0" applyNumberFormat="1" applyFont="1" applyFill="1" applyBorder="1" applyAlignment="1">
      <alignment vertical="center" shrinkToFit="1"/>
    </xf>
    <xf numFmtId="195" fontId="0" fillId="0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distributed" wrapText="1"/>
    </xf>
    <xf numFmtId="0" fontId="0" fillId="2" borderId="1" xfId="0" applyFill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190" fontId="0" fillId="2" borderId="1" xfId="0" applyNumberForma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 shrinkToFit="1"/>
    </xf>
    <xf numFmtId="193" fontId="0" fillId="2" borderId="1" xfId="0" applyNumberFormat="1" applyFill="1" applyBorder="1" applyAlignment="1">
      <alignment horizontal="center" vertical="center"/>
    </xf>
    <xf numFmtId="193" fontId="0" fillId="0" borderId="1" xfId="0" applyNumberFormat="1" applyFont="1" applyFill="1" applyBorder="1" applyAlignment="1">
      <alignment vertical="center" shrinkToFit="1"/>
    </xf>
    <xf numFmtId="193" fontId="0" fillId="0" borderId="1" xfId="0" applyNumberFormat="1" applyBorder="1" applyAlignment="1">
      <alignment vertical="center"/>
    </xf>
    <xf numFmtId="190" fontId="0" fillId="0" borderId="1" xfId="0" applyNumberFormat="1" applyBorder="1" applyAlignment="1">
      <alignment horizontal="center" vertical="center"/>
    </xf>
  </cellXfs>
  <cellStyles count="7">
    <cellStyle name="Normal" xfId="0"/>
    <cellStyle name="一般_Sheet3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99" sqref="T99"/>
    </sheetView>
  </sheetViews>
  <sheetFormatPr defaultColWidth="9.00390625" defaultRowHeight="16.5"/>
  <cols>
    <col min="1" max="1" width="20.25390625" style="12" customWidth="1"/>
    <col min="2" max="2" width="6.625" style="3" customWidth="1"/>
    <col min="3" max="3" width="12.125" style="13" customWidth="1"/>
    <col min="4" max="4" width="15.125" style="9" customWidth="1"/>
    <col min="5" max="5" width="5.50390625" style="3" customWidth="1"/>
    <col min="6" max="6" width="13.375" style="18" customWidth="1"/>
    <col min="7" max="7" width="5.50390625" style="20" customWidth="1"/>
    <col min="8" max="8" width="12.50390625" style="40" customWidth="1"/>
    <col min="9" max="9" width="15.875" style="18" customWidth="1"/>
    <col min="10" max="10" width="6.50390625" style="20" customWidth="1"/>
    <col min="11" max="11" width="13.125" style="9" customWidth="1"/>
    <col min="12" max="12" width="6.375" style="18" customWidth="1"/>
    <col min="13" max="13" width="13.875" style="9" customWidth="1"/>
    <col min="14" max="14" width="7.375" style="20" customWidth="1"/>
    <col min="15" max="15" width="13.375" style="18" customWidth="1"/>
    <col min="16" max="16" width="9.75390625" style="3" customWidth="1"/>
    <col min="17" max="17" width="11.50390625" style="9" customWidth="1"/>
    <col min="18" max="18" width="4.625" style="3" customWidth="1"/>
    <col min="19" max="19" width="14.75390625" style="9" customWidth="1"/>
    <col min="20" max="20" width="22.125" style="6" customWidth="1"/>
    <col min="21" max="16384" width="8.875" style="3" customWidth="1"/>
  </cols>
  <sheetData>
    <row r="1" spans="1:22" ht="27.7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V1" s="15"/>
    </row>
    <row r="2" spans="1:22" ht="24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V2" s="15"/>
    </row>
    <row r="3" spans="1:22" ht="21" customHeight="1">
      <c r="A3" s="32" t="s">
        <v>122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V3" s="15"/>
    </row>
    <row r="4" spans="1:22" ht="15.75">
      <c r="A4" s="10" t="s">
        <v>35</v>
      </c>
      <c r="B4" s="28" t="s">
        <v>18</v>
      </c>
      <c r="C4" s="28"/>
      <c r="D4" s="28"/>
      <c r="E4" s="28" t="s">
        <v>19</v>
      </c>
      <c r="F4" s="28"/>
      <c r="G4" s="28" t="s">
        <v>20</v>
      </c>
      <c r="H4" s="28"/>
      <c r="I4" s="28"/>
      <c r="J4" s="28" t="s">
        <v>21</v>
      </c>
      <c r="K4" s="28"/>
      <c r="L4" s="31" t="s">
        <v>22</v>
      </c>
      <c r="M4" s="31"/>
      <c r="N4" s="28" t="s">
        <v>23</v>
      </c>
      <c r="O4" s="28"/>
      <c r="P4" s="28" t="s">
        <v>24</v>
      </c>
      <c r="Q4" s="28"/>
      <c r="R4" s="1" t="s">
        <v>25</v>
      </c>
      <c r="S4" s="29" t="s">
        <v>34</v>
      </c>
      <c r="T4" s="30" t="s">
        <v>48</v>
      </c>
      <c r="V4" s="15"/>
    </row>
    <row r="5" spans="1:22" ht="15.75">
      <c r="A5" s="10" t="s">
        <v>47</v>
      </c>
      <c r="B5" s="1" t="s">
        <v>26</v>
      </c>
      <c r="C5" s="5" t="s">
        <v>27</v>
      </c>
      <c r="D5" s="8" t="s">
        <v>28</v>
      </c>
      <c r="E5" s="1" t="s">
        <v>29</v>
      </c>
      <c r="F5" s="36" t="s">
        <v>28</v>
      </c>
      <c r="G5" s="19" t="s">
        <v>30</v>
      </c>
      <c r="H5" s="38" t="s">
        <v>151</v>
      </c>
      <c r="I5" s="36" t="s">
        <v>28</v>
      </c>
      <c r="J5" s="19" t="s">
        <v>31</v>
      </c>
      <c r="K5" s="8" t="s">
        <v>28</v>
      </c>
      <c r="L5" s="36" t="s">
        <v>31</v>
      </c>
      <c r="M5" s="8" t="s">
        <v>28</v>
      </c>
      <c r="N5" s="19" t="s">
        <v>32</v>
      </c>
      <c r="O5" s="36" t="s">
        <v>28</v>
      </c>
      <c r="P5" s="2" t="s">
        <v>32</v>
      </c>
      <c r="Q5" s="8" t="s">
        <v>28</v>
      </c>
      <c r="R5" s="2" t="s">
        <v>33</v>
      </c>
      <c r="S5" s="29"/>
      <c r="T5" s="30"/>
      <c r="V5" s="15"/>
    </row>
    <row r="6" spans="1:22" s="4" customFormat="1" ht="15.75">
      <c r="A6" s="11" t="s">
        <v>0</v>
      </c>
      <c r="B6" s="25">
        <f aca="true" t="shared" si="0" ref="B6:Q6">B7+B115</f>
        <v>36480</v>
      </c>
      <c r="C6" s="26">
        <f t="shared" si="0"/>
        <v>2941.265864</v>
      </c>
      <c r="D6" s="25">
        <f t="shared" si="0"/>
        <v>26958157805</v>
      </c>
      <c r="E6" s="25">
        <f t="shared" si="0"/>
        <v>2064</v>
      </c>
      <c r="F6" s="37">
        <f t="shared" si="0"/>
        <v>6128551644</v>
      </c>
      <c r="G6" s="25">
        <f t="shared" si="0"/>
        <v>2366</v>
      </c>
      <c r="H6" s="39">
        <f t="shared" si="0"/>
        <v>1727360.1300000001</v>
      </c>
      <c r="I6" s="37">
        <f t="shared" si="0"/>
        <v>10329289824</v>
      </c>
      <c r="J6" s="25">
        <f t="shared" si="0"/>
        <v>43409</v>
      </c>
      <c r="K6" s="25">
        <f t="shared" si="0"/>
        <v>1671561827</v>
      </c>
      <c r="L6" s="37">
        <f t="shared" si="0"/>
        <v>8593</v>
      </c>
      <c r="M6" s="25">
        <f t="shared" si="0"/>
        <v>1465448821</v>
      </c>
      <c r="N6" s="25">
        <f t="shared" si="0"/>
        <v>87575</v>
      </c>
      <c r="O6" s="37">
        <f t="shared" si="0"/>
        <v>1620011417</v>
      </c>
      <c r="P6" s="25">
        <f t="shared" si="0"/>
        <v>6750682</v>
      </c>
      <c r="Q6" s="25">
        <f t="shared" si="0"/>
        <v>117682000</v>
      </c>
      <c r="R6" s="26"/>
      <c r="S6" s="25">
        <f>S7+S115</f>
        <v>48290703338</v>
      </c>
      <c r="T6" s="6"/>
      <c r="V6" s="16"/>
    </row>
    <row r="7" spans="1:22" s="4" customFormat="1" ht="15.75">
      <c r="A7" s="11" t="s">
        <v>1</v>
      </c>
      <c r="B7" s="25">
        <f aca="true" t="shared" si="1" ref="B7:Q7">B8+B103+B111</f>
        <v>35881</v>
      </c>
      <c r="C7" s="26">
        <f t="shared" si="1"/>
        <v>2884.8127839999997</v>
      </c>
      <c r="D7" s="25">
        <f t="shared" si="1"/>
        <v>25899452858</v>
      </c>
      <c r="E7" s="25">
        <f t="shared" si="1"/>
        <v>2064</v>
      </c>
      <c r="F7" s="37">
        <f t="shared" si="1"/>
        <v>6128551644</v>
      </c>
      <c r="G7" s="25">
        <f t="shared" si="1"/>
        <v>2364</v>
      </c>
      <c r="H7" s="39">
        <f t="shared" si="1"/>
        <v>1724008.9300000002</v>
      </c>
      <c r="I7" s="37">
        <f t="shared" si="1"/>
        <v>10281044140</v>
      </c>
      <c r="J7" s="25">
        <f t="shared" si="1"/>
        <v>43409</v>
      </c>
      <c r="K7" s="25">
        <f t="shared" si="1"/>
        <v>1671561827</v>
      </c>
      <c r="L7" s="37">
        <f t="shared" si="1"/>
        <v>8593</v>
      </c>
      <c r="M7" s="25">
        <f t="shared" si="1"/>
        <v>1465448821</v>
      </c>
      <c r="N7" s="25">
        <f t="shared" si="1"/>
        <v>87575</v>
      </c>
      <c r="O7" s="37">
        <f t="shared" si="1"/>
        <v>1620011417</v>
      </c>
      <c r="P7" s="25">
        <f t="shared" si="1"/>
        <v>6700000</v>
      </c>
      <c r="Q7" s="25">
        <f t="shared" si="1"/>
        <v>67000000</v>
      </c>
      <c r="R7" s="26"/>
      <c r="S7" s="25">
        <f>S8+S103+S111</f>
        <v>47133070707</v>
      </c>
      <c r="T7" s="6"/>
      <c r="V7" s="16"/>
    </row>
    <row r="8" spans="1:22" s="4" customFormat="1" ht="15.75">
      <c r="A8" s="11" t="s">
        <v>2</v>
      </c>
      <c r="B8" s="25">
        <f aca="true" t="shared" si="2" ref="B8:O8">SUM(B9+B11+B32+B68+B70+B72+B74+B76+B78+B80+B82+B90+B92+B94)</f>
        <v>1216</v>
      </c>
      <c r="C8" s="26">
        <f t="shared" si="2"/>
        <v>411.04709299999996</v>
      </c>
      <c r="D8" s="25">
        <f t="shared" si="2"/>
        <v>7516939376</v>
      </c>
      <c r="E8" s="25">
        <f t="shared" si="2"/>
        <v>635</v>
      </c>
      <c r="F8" s="37">
        <f t="shared" si="2"/>
        <v>622856440</v>
      </c>
      <c r="G8" s="25">
        <f t="shared" si="2"/>
        <v>2331</v>
      </c>
      <c r="H8" s="39">
        <f t="shared" si="2"/>
        <v>1622761.1</v>
      </c>
      <c r="I8" s="37">
        <f t="shared" si="2"/>
        <v>9659216817</v>
      </c>
      <c r="J8" s="25">
        <f t="shared" si="2"/>
        <v>43381</v>
      </c>
      <c r="K8" s="25">
        <f t="shared" si="2"/>
        <v>1608549271</v>
      </c>
      <c r="L8" s="37">
        <f t="shared" si="2"/>
        <v>8508</v>
      </c>
      <c r="M8" s="25">
        <f t="shared" si="2"/>
        <v>1441461009</v>
      </c>
      <c r="N8" s="25">
        <f t="shared" si="2"/>
        <v>87452</v>
      </c>
      <c r="O8" s="37">
        <f t="shared" si="2"/>
        <v>1607131117</v>
      </c>
      <c r="P8" s="25"/>
      <c r="Q8" s="25"/>
      <c r="R8" s="26"/>
      <c r="S8" s="25">
        <f>SUM(S9+S11+S32+S68+S70+S72+S74+S76+S78+S80+S82+S90+S92+S94)</f>
        <v>22456154030</v>
      </c>
      <c r="T8" s="6"/>
      <c r="V8" s="16"/>
    </row>
    <row r="9" spans="1:22" s="4" customFormat="1" ht="15.75">
      <c r="A9" s="11" t="s">
        <v>36</v>
      </c>
      <c r="B9" s="25">
        <v>6</v>
      </c>
      <c r="C9" s="26">
        <f aca="true" t="shared" si="3" ref="C9:O9">C10</f>
        <v>1.879</v>
      </c>
      <c r="D9" s="25">
        <f t="shared" si="3"/>
        <v>22399956</v>
      </c>
      <c r="E9" s="25"/>
      <c r="F9" s="37"/>
      <c r="G9" s="25">
        <f t="shared" si="3"/>
        <v>9</v>
      </c>
      <c r="H9" s="39">
        <f t="shared" si="3"/>
        <v>28436.96</v>
      </c>
      <c r="I9" s="37">
        <f t="shared" si="3"/>
        <v>147857968</v>
      </c>
      <c r="J9" s="25">
        <f t="shared" si="3"/>
        <v>280</v>
      </c>
      <c r="K9" s="25">
        <f t="shared" si="3"/>
        <v>10979078</v>
      </c>
      <c r="L9" s="37">
        <f t="shared" si="3"/>
        <v>58</v>
      </c>
      <c r="M9" s="25">
        <f t="shared" si="3"/>
        <v>4901758</v>
      </c>
      <c r="N9" s="25">
        <f t="shared" si="3"/>
        <v>910</v>
      </c>
      <c r="O9" s="37">
        <f t="shared" si="3"/>
        <v>35484470</v>
      </c>
      <c r="P9" s="25"/>
      <c r="Q9" s="25"/>
      <c r="R9" s="26"/>
      <c r="S9" s="25">
        <f>S10</f>
        <v>221623230</v>
      </c>
      <c r="T9" s="7"/>
      <c r="V9" s="16"/>
    </row>
    <row r="10" spans="1:22" ht="15.75">
      <c r="A10" s="12" t="s">
        <v>3</v>
      </c>
      <c r="B10" s="25">
        <v>6</v>
      </c>
      <c r="C10" s="26">
        <v>1.879</v>
      </c>
      <c r="D10" s="25">
        <v>22399956</v>
      </c>
      <c r="E10" s="25"/>
      <c r="F10" s="37"/>
      <c r="G10" s="25">
        <v>9</v>
      </c>
      <c r="H10" s="39">
        <v>28436.96</v>
      </c>
      <c r="I10" s="37">
        <v>147857968</v>
      </c>
      <c r="J10" s="25">
        <v>280</v>
      </c>
      <c r="K10" s="25">
        <v>10979078</v>
      </c>
      <c r="L10" s="37">
        <v>58</v>
      </c>
      <c r="M10" s="25">
        <v>4901758</v>
      </c>
      <c r="N10" s="25">
        <v>910</v>
      </c>
      <c r="O10" s="37">
        <v>35484470</v>
      </c>
      <c r="P10" s="25"/>
      <c r="Q10" s="25"/>
      <c r="R10" s="26"/>
      <c r="S10" s="25">
        <f>D10+I10+K10+M10+O10</f>
        <v>221623230</v>
      </c>
      <c r="T10" s="6" t="s">
        <v>125</v>
      </c>
      <c r="V10" s="15"/>
    </row>
    <row r="11" spans="1:22" s="4" customFormat="1" ht="15.75">
      <c r="A11" s="11" t="s">
        <v>37</v>
      </c>
      <c r="B11" s="25">
        <f>SUM(B12+B13)</f>
        <v>222</v>
      </c>
      <c r="C11" s="26">
        <f aca="true" t="shared" si="4" ref="C11:S11">SUM(C12+C13)</f>
        <v>113.92061</v>
      </c>
      <c r="D11" s="25">
        <f t="shared" si="4"/>
        <v>1595031887</v>
      </c>
      <c r="E11" s="25">
        <f t="shared" si="4"/>
        <v>1</v>
      </c>
      <c r="F11" s="37">
        <f t="shared" si="4"/>
        <v>67830</v>
      </c>
      <c r="G11" s="25">
        <f t="shared" si="4"/>
        <v>100</v>
      </c>
      <c r="H11" s="39">
        <f t="shared" si="4"/>
        <v>22711.09</v>
      </c>
      <c r="I11" s="37">
        <f t="shared" si="4"/>
        <v>804742898</v>
      </c>
      <c r="J11" s="25">
        <f t="shared" si="4"/>
        <v>3679</v>
      </c>
      <c r="K11" s="25">
        <f t="shared" si="4"/>
        <v>227701186</v>
      </c>
      <c r="L11" s="37">
        <f t="shared" si="4"/>
        <v>533</v>
      </c>
      <c r="M11" s="25">
        <f t="shared" si="4"/>
        <v>111463702</v>
      </c>
      <c r="N11" s="25">
        <f t="shared" si="4"/>
        <v>2029</v>
      </c>
      <c r="O11" s="37">
        <f t="shared" si="4"/>
        <v>117011880</v>
      </c>
      <c r="P11" s="25"/>
      <c r="Q11" s="25"/>
      <c r="R11" s="26"/>
      <c r="S11" s="25">
        <f t="shared" si="4"/>
        <v>2856019383</v>
      </c>
      <c r="T11" s="7"/>
      <c r="V11" s="16"/>
    </row>
    <row r="12" spans="1:22" ht="33.75">
      <c r="A12" s="12" t="s">
        <v>53</v>
      </c>
      <c r="B12" s="25">
        <v>211</v>
      </c>
      <c r="C12" s="26">
        <v>113.54789</v>
      </c>
      <c r="D12" s="25">
        <v>1588049947</v>
      </c>
      <c r="E12" s="25">
        <v>1</v>
      </c>
      <c r="F12" s="37">
        <v>67830</v>
      </c>
      <c r="G12" s="25">
        <v>80</v>
      </c>
      <c r="H12" s="39">
        <v>15067.86</v>
      </c>
      <c r="I12" s="37">
        <v>752379713</v>
      </c>
      <c r="J12" s="25">
        <v>2870</v>
      </c>
      <c r="K12" s="25">
        <v>198685074</v>
      </c>
      <c r="L12" s="37">
        <v>500</v>
      </c>
      <c r="M12" s="25">
        <v>110690643</v>
      </c>
      <c r="N12" s="25">
        <v>1702</v>
      </c>
      <c r="O12" s="37">
        <v>101857344</v>
      </c>
      <c r="P12" s="25"/>
      <c r="Q12" s="25"/>
      <c r="R12" s="26"/>
      <c r="S12" s="25">
        <f>D12+F12+I12+K12+M12+O12</f>
        <v>2751730551</v>
      </c>
      <c r="T12" s="6" t="s">
        <v>124</v>
      </c>
      <c r="V12" s="15"/>
    </row>
    <row r="13" spans="1:22" ht="15.75">
      <c r="A13" s="12" t="s">
        <v>38</v>
      </c>
      <c r="B13" s="25">
        <f aca="true" t="shared" si="5" ref="B13:S13">SUM(B14:B31)</f>
        <v>11</v>
      </c>
      <c r="C13" s="26">
        <f t="shared" si="5"/>
        <v>0.37272</v>
      </c>
      <c r="D13" s="25">
        <f t="shared" si="5"/>
        <v>6981940</v>
      </c>
      <c r="E13" s="25"/>
      <c r="F13" s="37"/>
      <c r="G13" s="25">
        <f t="shared" si="5"/>
        <v>20</v>
      </c>
      <c r="H13" s="39">
        <f t="shared" si="5"/>
        <v>7643.229999999999</v>
      </c>
      <c r="I13" s="37">
        <f t="shared" si="5"/>
        <v>52363185</v>
      </c>
      <c r="J13" s="25">
        <f t="shared" si="5"/>
        <v>809</v>
      </c>
      <c r="K13" s="25">
        <f t="shared" si="5"/>
        <v>29016112</v>
      </c>
      <c r="L13" s="37">
        <f t="shared" si="5"/>
        <v>33</v>
      </c>
      <c r="M13" s="25">
        <f t="shared" si="5"/>
        <v>773059</v>
      </c>
      <c r="N13" s="25">
        <f t="shared" si="5"/>
        <v>327</v>
      </c>
      <c r="O13" s="37">
        <f t="shared" si="5"/>
        <v>15154536</v>
      </c>
      <c r="P13" s="25"/>
      <c r="Q13" s="25"/>
      <c r="R13" s="26"/>
      <c r="S13" s="25">
        <f t="shared" si="5"/>
        <v>104288832</v>
      </c>
      <c r="V13" s="15"/>
    </row>
    <row r="14" spans="1:22" ht="22.5">
      <c r="A14" s="21" t="s">
        <v>152</v>
      </c>
      <c r="B14" s="25">
        <v>1</v>
      </c>
      <c r="C14" s="26">
        <v>0.1449</v>
      </c>
      <c r="D14" s="25">
        <v>2028600</v>
      </c>
      <c r="E14" s="25"/>
      <c r="F14" s="37"/>
      <c r="G14" s="25">
        <v>3</v>
      </c>
      <c r="H14" s="39">
        <v>2401.49</v>
      </c>
      <c r="I14" s="37">
        <v>11372000</v>
      </c>
      <c r="J14" s="25">
        <v>127</v>
      </c>
      <c r="K14" s="25">
        <v>8540968</v>
      </c>
      <c r="L14" s="37">
        <v>3</v>
      </c>
      <c r="M14" s="25">
        <v>42137</v>
      </c>
      <c r="N14" s="25">
        <v>45</v>
      </c>
      <c r="O14" s="37">
        <v>1816169</v>
      </c>
      <c r="P14" s="25"/>
      <c r="Q14" s="25"/>
      <c r="R14" s="26"/>
      <c r="S14" s="25">
        <f>D14+F14+I14+K14+M14+O14</f>
        <v>23799874</v>
      </c>
      <c r="T14" s="6" t="s">
        <v>153</v>
      </c>
      <c r="V14" s="15"/>
    </row>
    <row r="15" spans="1:22" ht="15.75">
      <c r="A15" s="21" t="s">
        <v>154</v>
      </c>
      <c r="B15" s="25"/>
      <c r="C15" s="26"/>
      <c r="D15" s="25"/>
      <c r="E15" s="25"/>
      <c r="F15" s="37"/>
      <c r="G15" s="25">
        <v>1</v>
      </c>
      <c r="H15" s="39">
        <v>662.32</v>
      </c>
      <c r="I15" s="37">
        <v>3348000</v>
      </c>
      <c r="J15" s="25">
        <v>42</v>
      </c>
      <c r="K15" s="25">
        <v>1491834</v>
      </c>
      <c r="L15" s="37">
        <v>13</v>
      </c>
      <c r="M15" s="25">
        <v>345237</v>
      </c>
      <c r="N15" s="25">
        <v>21</v>
      </c>
      <c r="O15" s="37">
        <v>952171</v>
      </c>
      <c r="P15" s="25"/>
      <c r="Q15" s="25"/>
      <c r="R15" s="26"/>
      <c r="S15" s="25">
        <f aca="true" t="shared" si="6" ref="S15:S31">D15+F15+I15+K15+M15+O15</f>
        <v>6137242</v>
      </c>
      <c r="V15" s="15"/>
    </row>
    <row r="16" spans="1:22" ht="15.75">
      <c r="A16" s="21" t="s">
        <v>58</v>
      </c>
      <c r="B16" s="25"/>
      <c r="C16" s="26"/>
      <c r="D16" s="25"/>
      <c r="E16" s="25"/>
      <c r="F16" s="37"/>
      <c r="G16" s="25">
        <v>1</v>
      </c>
      <c r="H16" s="39">
        <v>499.48</v>
      </c>
      <c r="I16" s="37">
        <v>2203000</v>
      </c>
      <c r="J16" s="25">
        <v>35</v>
      </c>
      <c r="K16" s="25">
        <v>977528</v>
      </c>
      <c r="L16" s="37">
        <v>2</v>
      </c>
      <c r="M16" s="25">
        <v>30637</v>
      </c>
      <c r="N16" s="25">
        <v>11</v>
      </c>
      <c r="O16" s="37">
        <v>2829804</v>
      </c>
      <c r="P16" s="25"/>
      <c r="Q16" s="25"/>
      <c r="R16" s="26"/>
      <c r="S16" s="25">
        <f t="shared" si="6"/>
        <v>6040969</v>
      </c>
      <c r="V16" s="15"/>
    </row>
    <row r="17" spans="1:22" ht="15.75">
      <c r="A17" s="21" t="s">
        <v>59</v>
      </c>
      <c r="B17" s="25"/>
      <c r="C17" s="26"/>
      <c r="D17" s="25"/>
      <c r="E17" s="25"/>
      <c r="F17" s="37"/>
      <c r="G17" s="25"/>
      <c r="H17" s="39"/>
      <c r="I17" s="37"/>
      <c r="J17" s="25">
        <v>33</v>
      </c>
      <c r="K17" s="25">
        <v>1021637</v>
      </c>
      <c r="L17" s="37">
        <v>1</v>
      </c>
      <c r="M17" s="25">
        <v>25000</v>
      </c>
      <c r="N17" s="25">
        <v>21</v>
      </c>
      <c r="O17" s="37">
        <v>674807</v>
      </c>
      <c r="P17" s="25"/>
      <c r="Q17" s="25"/>
      <c r="R17" s="26"/>
      <c r="S17" s="25">
        <f t="shared" si="6"/>
        <v>1721444</v>
      </c>
      <c r="V17" s="15"/>
    </row>
    <row r="18" spans="1:22" ht="15.75">
      <c r="A18" s="21" t="s">
        <v>56</v>
      </c>
      <c r="B18" s="25"/>
      <c r="C18" s="26"/>
      <c r="D18" s="25"/>
      <c r="E18" s="25"/>
      <c r="F18" s="37"/>
      <c r="G18" s="25">
        <v>2</v>
      </c>
      <c r="H18" s="39">
        <v>60</v>
      </c>
      <c r="I18" s="37">
        <v>134408</v>
      </c>
      <c r="J18" s="25">
        <v>52</v>
      </c>
      <c r="K18" s="25">
        <v>1435251</v>
      </c>
      <c r="L18" s="37">
        <v>1</v>
      </c>
      <c r="M18" s="25">
        <v>15000</v>
      </c>
      <c r="N18" s="25">
        <v>7</v>
      </c>
      <c r="O18" s="37">
        <v>314500</v>
      </c>
      <c r="P18" s="25"/>
      <c r="Q18" s="25"/>
      <c r="R18" s="26"/>
      <c r="S18" s="25">
        <f t="shared" si="6"/>
        <v>1899159</v>
      </c>
      <c r="V18" s="15"/>
    </row>
    <row r="19" spans="1:22" ht="15.75">
      <c r="A19" s="21" t="s">
        <v>57</v>
      </c>
      <c r="B19" s="25">
        <v>2</v>
      </c>
      <c r="C19" s="26">
        <v>0.0367</v>
      </c>
      <c r="D19" s="25">
        <v>954200</v>
      </c>
      <c r="E19" s="25"/>
      <c r="F19" s="37"/>
      <c r="G19" s="25">
        <v>1</v>
      </c>
      <c r="H19" s="39">
        <v>277.07</v>
      </c>
      <c r="I19" s="37">
        <v>776000</v>
      </c>
      <c r="J19" s="25">
        <v>27</v>
      </c>
      <c r="K19" s="25">
        <v>910603</v>
      </c>
      <c r="L19" s="37">
        <v>1</v>
      </c>
      <c r="M19" s="25">
        <v>16137</v>
      </c>
      <c r="N19" s="25">
        <v>14</v>
      </c>
      <c r="O19" s="37">
        <v>433464</v>
      </c>
      <c r="P19" s="25"/>
      <c r="Q19" s="25"/>
      <c r="R19" s="26"/>
      <c r="S19" s="25">
        <f t="shared" si="6"/>
        <v>3090404</v>
      </c>
      <c r="T19" s="6" t="s">
        <v>123</v>
      </c>
      <c r="V19" s="15"/>
    </row>
    <row r="20" spans="1:22" ht="15.75">
      <c r="A20" s="21" t="s">
        <v>60</v>
      </c>
      <c r="B20" s="25"/>
      <c r="C20" s="26"/>
      <c r="D20" s="25"/>
      <c r="E20" s="25"/>
      <c r="F20" s="37"/>
      <c r="G20" s="25">
        <v>1</v>
      </c>
      <c r="H20" s="39">
        <v>273.46</v>
      </c>
      <c r="I20" s="37">
        <v>758595</v>
      </c>
      <c r="J20" s="25">
        <v>46</v>
      </c>
      <c r="K20" s="25">
        <v>1295185</v>
      </c>
      <c r="L20" s="37">
        <v>1</v>
      </c>
      <c r="M20" s="25">
        <v>16137</v>
      </c>
      <c r="N20" s="25">
        <v>15</v>
      </c>
      <c r="O20" s="37">
        <v>601664</v>
      </c>
      <c r="P20" s="25"/>
      <c r="Q20" s="25"/>
      <c r="R20" s="26"/>
      <c r="S20" s="25">
        <f t="shared" si="6"/>
        <v>2671581</v>
      </c>
      <c r="V20" s="15"/>
    </row>
    <row r="21" spans="1:22" ht="15.75">
      <c r="A21" s="21" t="s">
        <v>61</v>
      </c>
      <c r="B21" s="25"/>
      <c r="C21" s="26"/>
      <c r="D21" s="25"/>
      <c r="E21" s="25"/>
      <c r="F21" s="37"/>
      <c r="G21" s="25"/>
      <c r="H21" s="39"/>
      <c r="I21" s="37"/>
      <c r="J21" s="25">
        <v>32</v>
      </c>
      <c r="K21" s="25">
        <v>953506</v>
      </c>
      <c r="L21" s="37"/>
      <c r="M21" s="25"/>
      <c r="N21" s="25">
        <v>14</v>
      </c>
      <c r="O21" s="37">
        <v>493481</v>
      </c>
      <c r="P21" s="25"/>
      <c r="Q21" s="25"/>
      <c r="R21" s="26"/>
      <c r="S21" s="25">
        <f t="shared" si="6"/>
        <v>1446987</v>
      </c>
      <c r="V21" s="15"/>
    </row>
    <row r="22" spans="1:22" ht="15.75">
      <c r="A22" s="21" t="s">
        <v>62</v>
      </c>
      <c r="B22" s="25"/>
      <c r="C22" s="26"/>
      <c r="D22" s="25"/>
      <c r="E22" s="25"/>
      <c r="F22" s="37"/>
      <c r="G22" s="25">
        <v>1</v>
      </c>
      <c r="H22" s="39">
        <v>291.28</v>
      </c>
      <c r="I22" s="37">
        <v>1997000</v>
      </c>
      <c r="J22" s="25">
        <v>36</v>
      </c>
      <c r="K22" s="25">
        <v>1063327</v>
      </c>
      <c r="L22" s="37">
        <v>2</v>
      </c>
      <c r="M22" s="25">
        <v>30000</v>
      </c>
      <c r="N22" s="25">
        <v>31</v>
      </c>
      <c r="O22" s="37">
        <v>954841</v>
      </c>
      <c r="P22" s="25"/>
      <c r="Q22" s="25"/>
      <c r="R22" s="26"/>
      <c r="S22" s="25">
        <f t="shared" si="6"/>
        <v>4045168</v>
      </c>
      <c r="V22" s="15"/>
    </row>
    <row r="23" spans="1:22" ht="15.75">
      <c r="A23" s="21" t="s">
        <v>63</v>
      </c>
      <c r="B23" s="25">
        <v>5</v>
      </c>
      <c r="C23" s="26">
        <v>0.03242</v>
      </c>
      <c r="D23" s="25">
        <v>680820</v>
      </c>
      <c r="E23" s="25"/>
      <c r="F23" s="37"/>
      <c r="G23" s="25">
        <v>1</v>
      </c>
      <c r="H23" s="39">
        <v>302.44</v>
      </c>
      <c r="I23" s="37">
        <v>1462000</v>
      </c>
      <c r="J23" s="25">
        <v>40</v>
      </c>
      <c r="K23" s="25">
        <v>1158241</v>
      </c>
      <c r="L23" s="37">
        <v>2</v>
      </c>
      <c r="M23" s="25">
        <v>91267</v>
      </c>
      <c r="N23" s="25">
        <v>14</v>
      </c>
      <c r="O23" s="37">
        <v>762184</v>
      </c>
      <c r="P23" s="25"/>
      <c r="Q23" s="25"/>
      <c r="R23" s="26"/>
      <c r="S23" s="25">
        <f t="shared" si="6"/>
        <v>4154512</v>
      </c>
      <c r="T23" s="6" t="s">
        <v>123</v>
      </c>
      <c r="V23" s="15"/>
    </row>
    <row r="24" spans="1:22" ht="15.75">
      <c r="A24" s="21" t="s">
        <v>64</v>
      </c>
      <c r="B24" s="25"/>
      <c r="C24" s="26"/>
      <c r="D24" s="25"/>
      <c r="E24" s="25"/>
      <c r="F24" s="37"/>
      <c r="G24" s="25">
        <v>1</v>
      </c>
      <c r="H24" s="39">
        <v>294.27</v>
      </c>
      <c r="I24" s="37">
        <v>647000</v>
      </c>
      <c r="J24" s="25">
        <v>49</v>
      </c>
      <c r="K24" s="25">
        <v>1668871</v>
      </c>
      <c r="L24" s="37"/>
      <c r="M24" s="25"/>
      <c r="N24" s="25">
        <v>11</v>
      </c>
      <c r="O24" s="37">
        <v>728391</v>
      </c>
      <c r="P24" s="25"/>
      <c r="Q24" s="25"/>
      <c r="R24" s="26"/>
      <c r="S24" s="25">
        <f t="shared" si="6"/>
        <v>3044262</v>
      </c>
      <c r="V24" s="15"/>
    </row>
    <row r="25" spans="1:22" ht="15.75">
      <c r="A25" s="21" t="s">
        <v>65</v>
      </c>
      <c r="B25" s="25"/>
      <c r="C25" s="26"/>
      <c r="D25" s="25"/>
      <c r="E25" s="25"/>
      <c r="F25" s="37"/>
      <c r="G25" s="25"/>
      <c r="H25" s="39"/>
      <c r="I25" s="37"/>
      <c r="J25" s="25">
        <v>40</v>
      </c>
      <c r="K25" s="25">
        <v>1114414</v>
      </c>
      <c r="L25" s="37">
        <v>1</v>
      </c>
      <c r="M25" s="25">
        <v>15000</v>
      </c>
      <c r="N25" s="25">
        <v>21</v>
      </c>
      <c r="O25" s="37">
        <v>870633</v>
      </c>
      <c r="P25" s="25"/>
      <c r="Q25" s="25"/>
      <c r="R25" s="26"/>
      <c r="S25" s="25">
        <f t="shared" si="6"/>
        <v>2000047</v>
      </c>
      <c r="V25" s="15"/>
    </row>
    <row r="26" spans="1:22" ht="21" customHeight="1">
      <c r="A26" s="21" t="s">
        <v>66</v>
      </c>
      <c r="B26" s="25"/>
      <c r="C26" s="26"/>
      <c r="D26" s="25"/>
      <c r="E26" s="25"/>
      <c r="F26" s="37"/>
      <c r="G26" s="25">
        <v>1</v>
      </c>
      <c r="H26" s="39">
        <v>562.5</v>
      </c>
      <c r="I26" s="37">
        <v>2740900</v>
      </c>
      <c r="J26" s="25">
        <v>39</v>
      </c>
      <c r="K26" s="25">
        <v>1214079</v>
      </c>
      <c r="L26" s="37">
        <v>1</v>
      </c>
      <c r="M26" s="25">
        <v>16137</v>
      </c>
      <c r="N26" s="25">
        <v>16</v>
      </c>
      <c r="O26" s="37">
        <v>593850</v>
      </c>
      <c r="P26" s="25"/>
      <c r="Q26" s="25"/>
      <c r="R26" s="26"/>
      <c r="S26" s="25">
        <f t="shared" si="6"/>
        <v>4564966</v>
      </c>
      <c r="V26" s="15"/>
    </row>
    <row r="27" spans="1:22" ht="15.75">
      <c r="A27" s="21" t="s">
        <v>67</v>
      </c>
      <c r="B27" s="25"/>
      <c r="C27" s="26"/>
      <c r="D27" s="25"/>
      <c r="E27" s="25"/>
      <c r="F27" s="37"/>
      <c r="G27" s="25">
        <v>1</v>
      </c>
      <c r="H27" s="39">
        <v>258.94</v>
      </c>
      <c r="I27" s="37">
        <v>1842000</v>
      </c>
      <c r="J27" s="25">
        <v>41</v>
      </c>
      <c r="K27" s="25">
        <v>1174871</v>
      </c>
      <c r="L27" s="37"/>
      <c r="M27" s="25"/>
      <c r="N27" s="25">
        <v>11</v>
      </c>
      <c r="O27" s="37">
        <v>605190</v>
      </c>
      <c r="P27" s="25"/>
      <c r="Q27" s="25"/>
      <c r="R27" s="26"/>
      <c r="S27" s="25">
        <f t="shared" si="6"/>
        <v>3622061</v>
      </c>
      <c r="V27" s="15"/>
    </row>
    <row r="28" spans="1:22" ht="15.75">
      <c r="A28" s="21" t="s">
        <v>68</v>
      </c>
      <c r="B28" s="25"/>
      <c r="C28" s="26"/>
      <c r="D28" s="25"/>
      <c r="E28" s="25"/>
      <c r="F28" s="37"/>
      <c r="G28" s="25">
        <v>1</v>
      </c>
      <c r="H28" s="39">
        <v>399.12</v>
      </c>
      <c r="I28" s="37">
        <v>6380000</v>
      </c>
      <c r="J28" s="25">
        <v>44</v>
      </c>
      <c r="K28" s="25">
        <v>1239940</v>
      </c>
      <c r="L28" s="37">
        <v>1</v>
      </c>
      <c r="M28" s="25">
        <v>13096</v>
      </c>
      <c r="N28" s="25">
        <v>8</v>
      </c>
      <c r="O28" s="37">
        <v>319101</v>
      </c>
      <c r="P28" s="25"/>
      <c r="Q28" s="25"/>
      <c r="R28" s="26"/>
      <c r="S28" s="25">
        <f t="shared" si="6"/>
        <v>7952137</v>
      </c>
      <c r="V28" s="15"/>
    </row>
    <row r="29" spans="1:22" ht="15.75">
      <c r="A29" s="21" t="s">
        <v>69</v>
      </c>
      <c r="B29" s="25">
        <v>2</v>
      </c>
      <c r="C29" s="26">
        <v>0.119</v>
      </c>
      <c r="D29" s="25">
        <v>2683120</v>
      </c>
      <c r="E29" s="25"/>
      <c r="F29" s="37"/>
      <c r="G29" s="25">
        <v>3</v>
      </c>
      <c r="H29" s="39">
        <v>445.04</v>
      </c>
      <c r="I29" s="37">
        <v>5293000</v>
      </c>
      <c r="J29" s="25">
        <v>38</v>
      </c>
      <c r="K29" s="25">
        <v>1076136</v>
      </c>
      <c r="L29" s="37">
        <v>3</v>
      </c>
      <c r="M29" s="25">
        <v>101137</v>
      </c>
      <c r="N29" s="25">
        <v>31</v>
      </c>
      <c r="O29" s="37">
        <v>870032</v>
      </c>
      <c r="P29" s="25"/>
      <c r="Q29" s="25"/>
      <c r="R29" s="26"/>
      <c r="S29" s="25">
        <f t="shared" si="6"/>
        <v>10023425</v>
      </c>
      <c r="V29" s="15"/>
    </row>
    <row r="30" spans="1:22" ht="15.75">
      <c r="A30" s="21" t="s">
        <v>70</v>
      </c>
      <c r="B30" s="25">
        <v>1</v>
      </c>
      <c r="C30" s="26">
        <v>0.0397</v>
      </c>
      <c r="D30" s="25">
        <v>635200</v>
      </c>
      <c r="E30" s="25"/>
      <c r="F30" s="37"/>
      <c r="G30" s="25">
        <v>1</v>
      </c>
      <c r="H30" s="39">
        <v>287.65</v>
      </c>
      <c r="I30" s="37">
        <v>806000</v>
      </c>
      <c r="J30" s="25">
        <v>29</v>
      </c>
      <c r="K30" s="25">
        <v>873470</v>
      </c>
      <c r="L30" s="37">
        <v>1</v>
      </c>
      <c r="M30" s="25">
        <v>16137</v>
      </c>
      <c r="N30" s="25">
        <v>16</v>
      </c>
      <c r="O30" s="37">
        <v>661147</v>
      </c>
      <c r="P30" s="25"/>
      <c r="Q30" s="25"/>
      <c r="R30" s="26"/>
      <c r="S30" s="25">
        <f t="shared" si="6"/>
        <v>2991954</v>
      </c>
      <c r="T30" s="6" t="s">
        <v>125</v>
      </c>
      <c r="V30" s="15"/>
    </row>
    <row r="31" spans="1:22" ht="15.75">
      <c r="A31" s="21" t="s">
        <v>71</v>
      </c>
      <c r="B31" s="25"/>
      <c r="C31" s="26"/>
      <c r="D31" s="25"/>
      <c r="E31" s="25"/>
      <c r="F31" s="37"/>
      <c r="G31" s="25">
        <v>1</v>
      </c>
      <c r="H31" s="39">
        <v>628.17</v>
      </c>
      <c r="I31" s="37">
        <v>12603282</v>
      </c>
      <c r="J31" s="25">
        <v>59</v>
      </c>
      <c r="K31" s="25">
        <v>1806251</v>
      </c>
      <c r="L31" s="37"/>
      <c r="M31" s="25"/>
      <c r="N31" s="25">
        <v>20</v>
      </c>
      <c r="O31" s="37">
        <v>673107</v>
      </c>
      <c r="P31" s="25"/>
      <c r="Q31" s="25"/>
      <c r="R31" s="26"/>
      <c r="S31" s="25">
        <f t="shared" si="6"/>
        <v>15082640</v>
      </c>
      <c r="V31" s="15"/>
    </row>
    <row r="32" spans="1:22" ht="15.75">
      <c r="A32" s="22" t="s">
        <v>52</v>
      </c>
      <c r="B32" s="25">
        <f>SUM(B33:B67)</f>
        <v>830</v>
      </c>
      <c r="C32" s="26">
        <f aca="true" t="shared" si="7" ref="C32:S32">SUM(C33:C67)</f>
        <v>280.084771</v>
      </c>
      <c r="D32" s="25">
        <f t="shared" si="7"/>
        <v>5331895429</v>
      </c>
      <c r="E32" s="25">
        <f t="shared" si="7"/>
        <v>634</v>
      </c>
      <c r="F32" s="37">
        <f t="shared" si="7"/>
        <v>622788610</v>
      </c>
      <c r="G32" s="25">
        <f t="shared" si="7"/>
        <v>1765</v>
      </c>
      <c r="H32" s="39">
        <f t="shared" si="7"/>
        <v>1166109.23</v>
      </c>
      <c r="I32" s="37">
        <f t="shared" si="7"/>
        <v>7541545906</v>
      </c>
      <c r="J32" s="25">
        <f t="shared" si="7"/>
        <v>25413</v>
      </c>
      <c r="K32" s="25">
        <f t="shared" si="7"/>
        <v>668070208</v>
      </c>
      <c r="L32" s="37">
        <f t="shared" si="7"/>
        <v>3000</v>
      </c>
      <c r="M32" s="25">
        <f t="shared" si="7"/>
        <v>122519631</v>
      </c>
      <c r="N32" s="25">
        <f t="shared" si="7"/>
        <v>76595</v>
      </c>
      <c r="O32" s="37">
        <f t="shared" si="7"/>
        <v>1019015549</v>
      </c>
      <c r="P32" s="25"/>
      <c r="Q32" s="25"/>
      <c r="R32" s="26"/>
      <c r="S32" s="25">
        <f t="shared" si="7"/>
        <v>15305835333</v>
      </c>
      <c r="V32" s="15"/>
    </row>
    <row r="33" spans="1:22" ht="15.75">
      <c r="A33" s="14" t="s">
        <v>72</v>
      </c>
      <c r="B33" s="25"/>
      <c r="C33" s="26"/>
      <c r="D33" s="25"/>
      <c r="E33" s="25">
        <v>38</v>
      </c>
      <c r="F33" s="37">
        <v>31785041</v>
      </c>
      <c r="G33" s="25">
        <v>271</v>
      </c>
      <c r="H33" s="39"/>
      <c r="I33" s="37">
        <v>319852743</v>
      </c>
      <c r="J33" s="25">
        <v>486</v>
      </c>
      <c r="K33" s="25">
        <v>24339537</v>
      </c>
      <c r="L33" s="37">
        <v>20</v>
      </c>
      <c r="M33" s="25">
        <v>1896260</v>
      </c>
      <c r="N33" s="25">
        <v>348</v>
      </c>
      <c r="O33" s="37">
        <v>88490469</v>
      </c>
      <c r="P33" s="25"/>
      <c r="Q33" s="25"/>
      <c r="R33" s="26"/>
      <c r="S33" s="25">
        <f>D33+F33+I33+K33+M33+O33</f>
        <v>466364050</v>
      </c>
      <c r="V33" s="15"/>
    </row>
    <row r="34" spans="1:22" ht="33.75">
      <c r="A34" s="14" t="s">
        <v>105</v>
      </c>
      <c r="B34" s="25"/>
      <c r="C34" s="26"/>
      <c r="D34" s="25"/>
      <c r="E34" s="25">
        <v>9</v>
      </c>
      <c r="F34" s="37">
        <v>14399212</v>
      </c>
      <c r="G34" s="25">
        <v>18</v>
      </c>
      <c r="H34" s="39">
        <v>21217.78</v>
      </c>
      <c r="I34" s="37">
        <v>177916787</v>
      </c>
      <c r="J34" s="25">
        <v>759</v>
      </c>
      <c r="K34" s="25">
        <v>26729867</v>
      </c>
      <c r="L34" s="37">
        <v>27</v>
      </c>
      <c r="M34" s="25">
        <v>4004135</v>
      </c>
      <c r="N34" s="25">
        <v>949</v>
      </c>
      <c r="O34" s="37">
        <v>32114689</v>
      </c>
      <c r="P34" s="25"/>
      <c r="Q34" s="25"/>
      <c r="R34" s="26"/>
      <c r="S34" s="25">
        <f aca="true" t="shared" si="8" ref="S34:S67">D34+F34+I34+K34+M34+O34</f>
        <v>255164690</v>
      </c>
      <c r="T34" s="6" t="s">
        <v>126</v>
      </c>
      <c r="V34" s="15"/>
    </row>
    <row r="35" spans="1:22" ht="22.5">
      <c r="A35" s="14" t="s">
        <v>106</v>
      </c>
      <c r="B35" s="25">
        <v>17</v>
      </c>
      <c r="C35" s="26">
        <v>2.723093</v>
      </c>
      <c r="D35" s="25">
        <v>87859066</v>
      </c>
      <c r="E35" s="25">
        <v>6</v>
      </c>
      <c r="F35" s="37">
        <v>2570678</v>
      </c>
      <c r="G35" s="25">
        <v>13</v>
      </c>
      <c r="H35" s="39">
        <v>20360.11</v>
      </c>
      <c r="I35" s="37">
        <v>111171153</v>
      </c>
      <c r="J35" s="25">
        <v>1023</v>
      </c>
      <c r="K35" s="25">
        <v>27218044</v>
      </c>
      <c r="L35" s="37">
        <v>148</v>
      </c>
      <c r="M35" s="25">
        <v>4264671</v>
      </c>
      <c r="N35" s="25">
        <v>1110</v>
      </c>
      <c r="O35" s="37">
        <v>43341541</v>
      </c>
      <c r="P35" s="25"/>
      <c r="Q35" s="25"/>
      <c r="R35" s="26"/>
      <c r="S35" s="25">
        <f t="shared" si="8"/>
        <v>276425153</v>
      </c>
      <c r="T35" s="6" t="s">
        <v>127</v>
      </c>
      <c r="V35" s="15"/>
    </row>
    <row r="36" spans="1:22" ht="15.75">
      <c r="A36" s="14" t="s">
        <v>73</v>
      </c>
      <c r="B36" s="25"/>
      <c r="C36" s="26"/>
      <c r="D36" s="25"/>
      <c r="E36" s="25"/>
      <c r="F36" s="37"/>
      <c r="G36" s="25"/>
      <c r="H36" s="39"/>
      <c r="I36" s="37"/>
      <c r="J36" s="25">
        <v>39</v>
      </c>
      <c r="K36" s="25">
        <v>2286301</v>
      </c>
      <c r="L36" s="37"/>
      <c r="M36" s="25"/>
      <c r="N36" s="25">
        <v>16</v>
      </c>
      <c r="O36" s="37">
        <v>392859</v>
      </c>
      <c r="P36" s="25"/>
      <c r="Q36" s="25"/>
      <c r="R36" s="26"/>
      <c r="S36" s="25">
        <f t="shared" si="8"/>
        <v>2679160</v>
      </c>
      <c r="V36" s="15"/>
    </row>
    <row r="37" spans="1:22" ht="15.75">
      <c r="A37" s="14" t="s">
        <v>74</v>
      </c>
      <c r="B37" s="25">
        <v>8</v>
      </c>
      <c r="C37" s="26">
        <v>2.23</v>
      </c>
      <c r="D37" s="25">
        <v>89622100</v>
      </c>
      <c r="E37" s="25">
        <v>9</v>
      </c>
      <c r="F37" s="37">
        <v>12182221</v>
      </c>
      <c r="G37" s="25">
        <v>7</v>
      </c>
      <c r="H37" s="39">
        <v>29784.98</v>
      </c>
      <c r="I37" s="37">
        <v>298649969</v>
      </c>
      <c r="J37" s="25">
        <v>227</v>
      </c>
      <c r="K37" s="25">
        <v>4611461</v>
      </c>
      <c r="L37" s="37">
        <v>21</v>
      </c>
      <c r="M37" s="25">
        <v>566964</v>
      </c>
      <c r="N37" s="25">
        <v>353</v>
      </c>
      <c r="O37" s="37">
        <v>12213678</v>
      </c>
      <c r="P37" s="25"/>
      <c r="Q37" s="25"/>
      <c r="R37" s="26"/>
      <c r="S37" s="25">
        <f t="shared" si="8"/>
        <v>417846393</v>
      </c>
      <c r="T37" s="6" t="s">
        <v>128</v>
      </c>
      <c r="V37" s="15"/>
    </row>
    <row r="38" spans="1:22" ht="15.75">
      <c r="A38" s="14" t="s">
        <v>75</v>
      </c>
      <c r="B38" s="25">
        <v>1</v>
      </c>
      <c r="C38" s="26">
        <v>3.5717</v>
      </c>
      <c r="D38" s="25">
        <v>150297136</v>
      </c>
      <c r="E38" s="25">
        <v>10</v>
      </c>
      <c r="F38" s="37">
        <v>9499678</v>
      </c>
      <c r="G38" s="25">
        <v>20</v>
      </c>
      <c r="H38" s="39">
        <v>17084.53</v>
      </c>
      <c r="I38" s="37">
        <v>136054358</v>
      </c>
      <c r="J38" s="25">
        <v>442</v>
      </c>
      <c r="K38" s="25">
        <v>12343381</v>
      </c>
      <c r="L38" s="37">
        <v>85</v>
      </c>
      <c r="M38" s="25">
        <v>2853947</v>
      </c>
      <c r="N38" s="25">
        <v>594</v>
      </c>
      <c r="O38" s="37">
        <v>24086856</v>
      </c>
      <c r="P38" s="25"/>
      <c r="Q38" s="25"/>
      <c r="R38" s="26"/>
      <c r="S38" s="25">
        <f t="shared" si="8"/>
        <v>335135356</v>
      </c>
      <c r="T38" s="6" t="s">
        <v>128</v>
      </c>
      <c r="V38" s="15"/>
    </row>
    <row r="39" spans="1:22" ht="15.75">
      <c r="A39" s="14" t="s">
        <v>76</v>
      </c>
      <c r="B39" s="25">
        <v>3</v>
      </c>
      <c r="C39" s="26">
        <v>0.7643</v>
      </c>
      <c r="D39" s="25">
        <v>10498471</v>
      </c>
      <c r="E39" s="25">
        <v>8</v>
      </c>
      <c r="F39" s="37">
        <v>16393413</v>
      </c>
      <c r="G39" s="25">
        <v>26</v>
      </c>
      <c r="H39" s="39">
        <v>14307.14</v>
      </c>
      <c r="I39" s="37">
        <v>86351291</v>
      </c>
      <c r="J39" s="25">
        <v>177</v>
      </c>
      <c r="K39" s="25">
        <v>5746036</v>
      </c>
      <c r="L39" s="37">
        <v>22</v>
      </c>
      <c r="M39" s="25">
        <v>1061500</v>
      </c>
      <c r="N39" s="25">
        <v>509</v>
      </c>
      <c r="O39" s="37">
        <v>17717579</v>
      </c>
      <c r="P39" s="25"/>
      <c r="Q39" s="25"/>
      <c r="R39" s="26"/>
      <c r="S39" s="25">
        <f t="shared" si="8"/>
        <v>137768290</v>
      </c>
      <c r="V39" s="15"/>
    </row>
    <row r="40" spans="1:22" ht="15.75">
      <c r="A40" s="14" t="s">
        <v>77</v>
      </c>
      <c r="B40" s="25">
        <v>4</v>
      </c>
      <c r="C40" s="26">
        <v>3.1708</v>
      </c>
      <c r="D40" s="25">
        <v>57074400</v>
      </c>
      <c r="E40" s="25">
        <v>16</v>
      </c>
      <c r="F40" s="37">
        <v>10091652</v>
      </c>
      <c r="G40" s="25">
        <v>9</v>
      </c>
      <c r="H40" s="39">
        <v>9266.23</v>
      </c>
      <c r="I40" s="37">
        <v>78064188</v>
      </c>
      <c r="J40" s="25">
        <v>213</v>
      </c>
      <c r="K40" s="25">
        <v>4843971</v>
      </c>
      <c r="L40" s="37">
        <v>59</v>
      </c>
      <c r="M40" s="25">
        <v>1039449</v>
      </c>
      <c r="N40" s="25">
        <v>287</v>
      </c>
      <c r="O40" s="37">
        <v>9361123</v>
      </c>
      <c r="P40" s="25"/>
      <c r="Q40" s="25"/>
      <c r="R40" s="26"/>
      <c r="S40" s="25">
        <f t="shared" si="8"/>
        <v>160474783</v>
      </c>
      <c r="T40" s="6" t="s">
        <v>133</v>
      </c>
      <c r="V40" s="15"/>
    </row>
    <row r="41" spans="1:22" ht="45">
      <c r="A41" s="14" t="s">
        <v>78</v>
      </c>
      <c r="B41" s="25">
        <v>10</v>
      </c>
      <c r="C41" s="26">
        <v>4.9766</v>
      </c>
      <c r="D41" s="25">
        <v>107999165</v>
      </c>
      <c r="E41" s="25">
        <v>13</v>
      </c>
      <c r="F41" s="37">
        <v>21564003</v>
      </c>
      <c r="G41" s="25">
        <v>12</v>
      </c>
      <c r="H41" s="39">
        <v>10102.91</v>
      </c>
      <c r="I41" s="37">
        <v>134763624</v>
      </c>
      <c r="J41" s="25">
        <v>188</v>
      </c>
      <c r="K41" s="25">
        <v>5352063</v>
      </c>
      <c r="L41" s="37">
        <v>24</v>
      </c>
      <c r="M41" s="25">
        <v>752176</v>
      </c>
      <c r="N41" s="25">
        <v>4952</v>
      </c>
      <c r="O41" s="37">
        <v>10516584</v>
      </c>
      <c r="P41" s="25"/>
      <c r="Q41" s="25"/>
      <c r="R41" s="26"/>
      <c r="S41" s="25">
        <f t="shared" si="8"/>
        <v>280947615</v>
      </c>
      <c r="T41" s="6" t="s">
        <v>149</v>
      </c>
      <c r="V41" s="15"/>
    </row>
    <row r="42" spans="1:22" ht="33.75">
      <c r="A42" s="14" t="s">
        <v>79</v>
      </c>
      <c r="B42" s="25">
        <v>5</v>
      </c>
      <c r="C42" s="26">
        <v>2.8973</v>
      </c>
      <c r="D42" s="25">
        <v>37762846</v>
      </c>
      <c r="E42" s="25">
        <v>3</v>
      </c>
      <c r="F42" s="37">
        <v>1321828</v>
      </c>
      <c r="G42" s="25">
        <v>9</v>
      </c>
      <c r="H42" s="39">
        <v>6537.01</v>
      </c>
      <c r="I42" s="37">
        <v>40203039</v>
      </c>
      <c r="J42" s="25">
        <v>126</v>
      </c>
      <c r="K42" s="25">
        <v>3310831</v>
      </c>
      <c r="L42" s="37">
        <v>26</v>
      </c>
      <c r="M42" s="25">
        <v>675706</v>
      </c>
      <c r="N42" s="25">
        <v>201</v>
      </c>
      <c r="O42" s="37">
        <v>6038008</v>
      </c>
      <c r="P42" s="25"/>
      <c r="Q42" s="25"/>
      <c r="R42" s="26"/>
      <c r="S42" s="25">
        <f t="shared" si="8"/>
        <v>89312258</v>
      </c>
      <c r="T42" s="6" t="s">
        <v>129</v>
      </c>
      <c r="V42" s="15"/>
    </row>
    <row r="43" spans="1:22" ht="15.75">
      <c r="A43" s="14" t="s">
        <v>80</v>
      </c>
      <c r="B43" s="25"/>
      <c r="C43" s="26"/>
      <c r="D43" s="25"/>
      <c r="E43" s="25">
        <v>6</v>
      </c>
      <c r="F43" s="37">
        <v>8853115</v>
      </c>
      <c r="G43" s="25">
        <v>5</v>
      </c>
      <c r="H43" s="39">
        <v>9993.01</v>
      </c>
      <c r="I43" s="37">
        <v>79054745</v>
      </c>
      <c r="J43" s="25">
        <v>82</v>
      </c>
      <c r="K43" s="25">
        <v>2515459</v>
      </c>
      <c r="L43" s="37">
        <v>16</v>
      </c>
      <c r="M43" s="25">
        <v>382589</v>
      </c>
      <c r="N43" s="25">
        <v>151</v>
      </c>
      <c r="O43" s="37">
        <v>6058144</v>
      </c>
      <c r="P43" s="25"/>
      <c r="Q43" s="25"/>
      <c r="R43" s="26"/>
      <c r="S43" s="25">
        <f t="shared" si="8"/>
        <v>96864052</v>
      </c>
      <c r="V43" s="15"/>
    </row>
    <row r="44" spans="1:22" ht="22.5">
      <c r="A44" s="14" t="s">
        <v>81</v>
      </c>
      <c r="B44" s="25">
        <v>17</v>
      </c>
      <c r="C44" s="26">
        <v>4.929125</v>
      </c>
      <c r="D44" s="25">
        <v>115353934</v>
      </c>
      <c r="E44" s="25">
        <v>1</v>
      </c>
      <c r="F44" s="37">
        <v>100000</v>
      </c>
      <c r="G44" s="25">
        <v>11</v>
      </c>
      <c r="H44" s="39">
        <v>20185.43</v>
      </c>
      <c r="I44" s="37">
        <v>73907239</v>
      </c>
      <c r="J44" s="25">
        <v>239</v>
      </c>
      <c r="K44" s="25">
        <v>6059376</v>
      </c>
      <c r="L44" s="37">
        <v>12</v>
      </c>
      <c r="M44" s="25">
        <v>377999</v>
      </c>
      <c r="N44" s="25">
        <v>247</v>
      </c>
      <c r="O44" s="37">
        <v>10103554</v>
      </c>
      <c r="P44" s="25"/>
      <c r="Q44" s="25"/>
      <c r="R44" s="26"/>
      <c r="S44" s="25">
        <f t="shared" si="8"/>
        <v>205902102</v>
      </c>
      <c r="T44" s="6" t="s">
        <v>130</v>
      </c>
      <c r="V44" s="15"/>
    </row>
    <row r="45" spans="1:22" ht="33.75">
      <c r="A45" s="14" t="s">
        <v>82</v>
      </c>
      <c r="B45" s="25">
        <v>24</v>
      </c>
      <c r="C45" s="26">
        <v>3.8573699999999995</v>
      </c>
      <c r="D45" s="25">
        <v>38511557</v>
      </c>
      <c r="E45" s="25">
        <v>18</v>
      </c>
      <c r="F45" s="37">
        <v>14963815</v>
      </c>
      <c r="G45" s="25">
        <v>9</v>
      </c>
      <c r="H45" s="39">
        <v>10342.87</v>
      </c>
      <c r="I45" s="37">
        <v>77533824</v>
      </c>
      <c r="J45" s="25">
        <v>195</v>
      </c>
      <c r="K45" s="25">
        <v>7190405</v>
      </c>
      <c r="L45" s="37">
        <v>33</v>
      </c>
      <c r="M45" s="25">
        <v>837598</v>
      </c>
      <c r="N45" s="25">
        <v>398</v>
      </c>
      <c r="O45" s="37">
        <v>15729457</v>
      </c>
      <c r="P45" s="25"/>
      <c r="Q45" s="25"/>
      <c r="R45" s="26"/>
      <c r="S45" s="25">
        <f t="shared" si="8"/>
        <v>154766656</v>
      </c>
      <c r="T45" s="6" t="s">
        <v>131</v>
      </c>
      <c r="V45" s="15"/>
    </row>
    <row r="46" spans="1:22" ht="15.75">
      <c r="A46" s="14" t="s">
        <v>83</v>
      </c>
      <c r="B46" s="25">
        <v>24</v>
      </c>
      <c r="C46" s="26">
        <v>7.845700999999999</v>
      </c>
      <c r="D46" s="25">
        <v>103280421</v>
      </c>
      <c r="E46" s="25">
        <v>4</v>
      </c>
      <c r="F46" s="37">
        <v>9361109</v>
      </c>
      <c r="G46" s="25">
        <v>9</v>
      </c>
      <c r="H46" s="39">
        <v>15380.78</v>
      </c>
      <c r="I46" s="37">
        <v>46923007</v>
      </c>
      <c r="J46" s="25">
        <v>275</v>
      </c>
      <c r="K46" s="25">
        <v>6643034</v>
      </c>
      <c r="L46" s="37">
        <v>17</v>
      </c>
      <c r="M46" s="25">
        <v>438321</v>
      </c>
      <c r="N46" s="25">
        <v>364</v>
      </c>
      <c r="O46" s="37">
        <v>14530963</v>
      </c>
      <c r="P46" s="25"/>
      <c r="Q46" s="25"/>
      <c r="R46" s="26"/>
      <c r="S46" s="25">
        <f t="shared" si="8"/>
        <v>181176855</v>
      </c>
      <c r="V46" s="15"/>
    </row>
    <row r="47" spans="1:22" ht="15.75">
      <c r="A47" s="14" t="s">
        <v>84</v>
      </c>
      <c r="B47" s="25">
        <v>4</v>
      </c>
      <c r="C47" s="26">
        <v>1.673428</v>
      </c>
      <c r="D47" s="25">
        <v>83317914</v>
      </c>
      <c r="E47" s="25">
        <v>3</v>
      </c>
      <c r="F47" s="37">
        <v>3312805</v>
      </c>
      <c r="G47" s="25">
        <v>5</v>
      </c>
      <c r="H47" s="39">
        <v>9118.24</v>
      </c>
      <c r="I47" s="37">
        <v>37331981</v>
      </c>
      <c r="J47" s="25">
        <v>199</v>
      </c>
      <c r="K47" s="25">
        <v>4425281</v>
      </c>
      <c r="L47" s="37">
        <v>12</v>
      </c>
      <c r="M47" s="25">
        <v>818376</v>
      </c>
      <c r="N47" s="25">
        <v>387</v>
      </c>
      <c r="O47" s="37">
        <v>7961399</v>
      </c>
      <c r="P47" s="25"/>
      <c r="Q47" s="25"/>
      <c r="R47" s="26"/>
      <c r="S47" s="25">
        <f t="shared" si="8"/>
        <v>137167756</v>
      </c>
      <c r="T47" s="6" t="s">
        <v>132</v>
      </c>
      <c r="V47" s="15"/>
    </row>
    <row r="48" spans="1:22" ht="15.75">
      <c r="A48" s="14" t="s">
        <v>85</v>
      </c>
      <c r="B48" s="25">
        <v>2</v>
      </c>
      <c r="C48" s="26">
        <v>2.1375</v>
      </c>
      <c r="D48" s="25">
        <v>161799696</v>
      </c>
      <c r="E48" s="25">
        <v>1</v>
      </c>
      <c r="F48" s="37">
        <v>960000</v>
      </c>
      <c r="G48" s="25">
        <v>5</v>
      </c>
      <c r="H48" s="39">
        <v>18890.15</v>
      </c>
      <c r="I48" s="37">
        <v>106633744</v>
      </c>
      <c r="J48" s="25">
        <v>319</v>
      </c>
      <c r="K48" s="25">
        <v>7279867</v>
      </c>
      <c r="L48" s="37">
        <v>56</v>
      </c>
      <c r="M48" s="25">
        <v>1876244</v>
      </c>
      <c r="N48" s="25">
        <v>393</v>
      </c>
      <c r="O48" s="37">
        <v>11638538</v>
      </c>
      <c r="P48" s="25"/>
      <c r="Q48" s="25"/>
      <c r="R48" s="26"/>
      <c r="S48" s="25">
        <f t="shared" si="8"/>
        <v>290188089</v>
      </c>
      <c r="T48" s="6" t="s">
        <v>133</v>
      </c>
      <c r="V48" s="15"/>
    </row>
    <row r="49" spans="1:22" ht="15.75">
      <c r="A49" s="14" t="s">
        <v>86</v>
      </c>
      <c r="B49" s="25">
        <v>1</v>
      </c>
      <c r="C49" s="26">
        <v>0.1197</v>
      </c>
      <c r="D49" s="25">
        <v>2154600</v>
      </c>
      <c r="E49" s="25">
        <v>4</v>
      </c>
      <c r="F49" s="37">
        <v>15517631</v>
      </c>
      <c r="G49" s="25">
        <v>8</v>
      </c>
      <c r="H49" s="39">
        <v>10782.61</v>
      </c>
      <c r="I49" s="37">
        <v>113607972</v>
      </c>
      <c r="J49" s="25">
        <v>63</v>
      </c>
      <c r="K49" s="25">
        <v>1645287</v>
      </c>
      <c r="L49" s="37">
        <v>40</v>
      </c>
      <c r="M49" s="25">
        <v>1041897</v>
      </c>
      <c r="N49" s="25">
        <v>134</v>
      </c>
      <c r="O49" s="37">
        <v>5715933</v>
      </c>
      <c r="P49" s="25"/>
      <c r="Q49" s="25"/>
      <c r="R49" s="26"/>
      <c r="S49" s="25">
        <f t="shared" si="8"/>
        <v>139683320</v>
      </c>
      <c r="T49" s="6" t="s">
        <v>134</v>
      </c>
      <c r="V49" s="15"/>
    </row>
    <row r="50" spans="1:22" ht="15.75">
      <c r="A50" s="14" t="s">
        <v>87</v>
      </c>
      <c r="B50" s="25">
        <v>7</v>
      </c>
      <c r="C50" s="26">
        <v>4.2388</v>
      </c>
      <c r="D50" s="25">
        <v>33794995</v>
      </c>
      <c r="E50" s="25">
        <v>14</v>
      </c>
      <c r="F50" s="37">
        <v>12012201</v>
      </c>
      <c r="G50" s="25">
        <v>10</v>
      </c>
      <c r="H50" s="39">
        <v>7570.650000000001</v>
      </c>
      <c r="I50" s="37">
        <v>51975821</v>
      </c>
      <c r="J50" s="25">
        <v>83</v>
      </c>
      <c r="K50" s="25">
        <v>4191956</v>
      </c>
      <c r="L50" s="37">
        <v>17</v>
      </c>
      <c r="M50" s="25">
        <v>458704</v>
      </c>
      <c r="N50" s="25">
        <v>135</v>
      </c>
      <c r="O50" s="37">
        <v>4238086</v>
      </c>
      <c r="P50" s="25"/>
      <c r="Q50" s="25"/>
      <c r="R50" s="26"/>
      <c r="S50" s="25">
        <f t="shared" si="8"/>
        <v>106671763</v>
      </c>
      <c r="V50" s="15"/>
    </row>
    <row r="51" spans="1:22" ht="15.75">
      <c r="A51" s="14" t="s">
        <v>88</v>
      </c>
      <c r="B51" s="25">
        <v>14</v>
      </c>
      <c r="C51" s="26">
        <v>4.1096</v>
      </c>
      <c r="D51" s="25">
        <v>45320950</v>
      </c>
      <c r="E51" s="25">
        <v>13</v>
      </c>
      <c r="F51" s="37">
        <v>1385588</v>
      </c>
      <c r="G51" s="25">
        <v>8</v>
      </c>
      <c r="H51" s="39">
        <v>5624.83</v>
      </c>
      <c r="I51" s="37">
        <v>16200651</v>
      </c>
      <c r="J51" s="25">
        <v>173</v>
      </c>
      <c r="K51" s="25">
        <v>3230697</v>
      </c>
      <c r="L51" s="37">
        <v>29</v>
      </c>
      <c r="M51" s="25">
        <v>422214</v>
      </c>
      <c r="N51" s="25">
        <v>190</v>
      </c>
      <c r="O51" s="37">
        <v>4960597</v>
      </c>
      <c r="P51" s="25"/>
      <c r="Q51" s="25"/>
      <c r="R51" s="26"/>
      <c r="S51" s="25">
        <f t="shared" si="8"/>
        <v>71520697</v>
      </c>
      <c r="T51" s="6" t="s">
        <v>133</v>
      </c>
      <c r="V51" s="15"/>
    </row>
    <row r="52" spans="1:22" ht="15.75">
      <c r="A52" s="14" t="s">
        <v>89</v>
      </c>
      <c r="B52" s="25"/>
      <c r="C52" s="26"/>
      <c r="D52" s="25"/>
      <c r="E52" s="25">
        <v>3</v>
      </c>
      <c r="F52" s="37">
        <v>1877545</v>
      </c>
      <c r="G52" s="25">
        <v>13</v>
      </c>
      <c r="H52" s="39">
        <v>12713.5</v>
      </c>
      <c r="I52" s="37">
        <v>51819160</v>
      </c>
      <c r="J52" s="25">
        <v>163</v>
      </c>
      <c r="K52" s="25">
        <v>4244307</v>
      </c>
      <c r="L52" s="37">
        <v>37</v>
      </c>
      <c r="M52" s="25">
        <v>739735</v>
      </c>
      <c r="N52" s="25">
        <v>3669</v>
      </c>
      <c r="O52" s="37">
        <v>7957968</v>
      </c>
      <c r="P52" s="25"/>
      <c r="Q52" s="25"/>
      <c r="R52" s="26"/>
      <c r="S52" s="25">
        <f t="shared" si="8"/>
        <v>66638715</v>
      </c>
      <c r="V52" s="15"/>
    </row>
    <row r="53" spans="1:22" ht="15.75">
      <c r="A53" s="14" t="s">
        <v>90</v>
      </c>
      <c r="B53" s="25">
        <v>8</v>
      </c>
      <c r="C53" s="26">
        <v>3.5614</v>
      </c>
      <c r="D53" s="25">
        <v>62149752</v>
      </c>
      <c r="E53" s="25">
        <v>1</v>
      </c>
      <c r="F53" s="37">
        <v>899000</v>
      </c>
      <c r="G53" s="25">
        <v>10</v>
      </c>
      <c r="H53" s="39">
        <v>8649.76</v>
      </c>
      <c r="I53" s="37">
        <v>34215673</v>
      </c>
      <c r="J53" s="25">
        <v>299</v>
      </c>
      <c r="K53" s="25">
        <v>5642878</v>
      </c>
      <c r="L53" s="37">
        <v>7</v>
      </c>
      <c r="M53" s="25">
        <v>363536</v>
      </c>
      <c r="N53" s="25">
        <v>146</v>
      </c>
      <c r="O53" s="37">
        <v>4776967</v>
      </c>
      <c r="P53" s="25"/>
      <c r="Q53" s="25"/>
      <c r="R53" s="26"/>
      <c r="S53" s="25">
        <f t="shared" si="8"/>
        <v>108047806</v>
      </c>
      <c r="T53" s="6" t="s">
        <v>133</v>
      </c>
      <c r="V53" s="15"/>
    </row>
    <row r="54" spans="1:22" ht="15.75">
      <c r="A54" s="14" t="s">
        <v>91</v>
      </c>
      <c r="B54" s="25">
        <v>6</v>
      </c>
      <c r="C54" s="26">
        <v>3.708452</v>
      </c>
      <c r="D54" s="25">
        <v>57579198</v>
      </c>
      <c r="E54" s="25">
        <v>11</v>
      </c>
      <c r="F54" s="37">
        <v>13208571</v>
      </c>
      <c r="G54" s="25">
        <v>13</v>
      </c>
      <c r="H54" s="39">
        <v>7947.33</v>
      </c>
      <c r="I54" s="37">
        <v>80893823</v>
      </c>
      <c r="J54" s="25">
        <v>172</v>
      </c>
      <c r="K54" s="25">
        <v>3907258</v>
      </c>
      <c r="L54" s="37">
        <v>25</v>
      </c>
      <c r="M54" s="25">
        <v>1475865</v>
      </c>
      <c r="N54" s="25">
        <v>247</v>
      </c>
      <c r="O54" s="37">
        <v>8757584</v>
      </c>
      <c r="P54" s="25"/>
      <c r="Q54" s="25"/>
      <c r="R54" s="26"/>
      <c r="S54" s="25">
        <f t="shared" si="8"/>
        <v>165822299</v>
      </c>
      <c r="T54" s="6" t="s">
        <v>128</v>
      </c>
      <c r="V54" s="15"/>
    </row>
    <row r="55" spans="1:22" ht="33.75">
      <c r="A55" s="14" t="s">
        <v>92</v>
      </c>
      <c r="B55" s="25">
        <v>4</v>
      </c>
      <c r="C55" s="26">
        <v>2.585715</v>
      </c>
      <c r="D55" s="25">
        <v>111835913</v>
      </c>
      <c r="E55" s="25">
        <v>6</v>
      </c>
      <c r="F55" s="37">
        <v>1380682</v>
      </c>
      <c r="G55" s="25">
        <v>6</v>
      </c>
      <c r="H55" s="39">
        <v>2840.55</v>
      </c>
      <c r="I55" s="37">
        <v>8195275</v>
      </c>
      <c r="J55" s="25">
        <v>265</v>
      </c>
      <c r="K55" s="25">
        <v>6359896</v>
      </c>
      <c r="L55" s="37">
        <v>8</v>
      </c>
      <c r="M55" s="25">
        <v>499560</v>
      </c>
      <c r="N55" s="25">
        <v>152</v>
      </c>
      <c r="O55" s="37">
        <v>4540823</v>
      </c>
      <c r="P55" s="25"/>
      <c r="Q55" s="25"/>
      <c r="R55" s="26"/>
      <c r="S55" s="25">
        <f t="shared" si="8"/>
        <v>132812149</v>
      </c>
      <c r="T55" s="6" t="s">
        <v>135</v>
      </c>
      <c r="V55" s="15"/>
    </row>
    <row r="56" spans="1:22" ht="15.75">
      <c r="A56" s="14" t="s">
        <v>93</v>
      </c>
      <c r="B56" s="25">
        <v>30</v>
      </c>
      <c r="C56" s="26">
        <v>3.0709</v>
      </c>
      <c r="D56" s="25">
        <v>70630700</v>
      </c>
      <c r="E56" s="25">
        <v>5</v>
      </c>
      <c r="F56" s="37">
        <v>3575424</v>
      </c>
      <c r="G56" s="25">
        <v>9</v>
      </c>
      <c r="H56" s="39">
        <v>22945.940000000002</v>
      </c>
      <c r="I56" s="37">
        <v>67544653</v>
      </c>
      <c r="J56" s="25">
        <v>116</v>
      </c>
      <c r="K56" s="25">
        <v>2703203</v>
      </c>
      <c r="L56" s="37">
        <v>6</v>
      </c>
      <c r="M56" s="25">
        <v>275595</v>
      </c>
      <c r="N56" s="25">
        <v>182</v>
      </c>
      <c r="O56" s="37">
        <v>3610891</v>
      </c>
      <c r="P56" s="25"/>
      <c r="Q56" s="25"/>
      <c r="R56" s="26"/>
      <c r="S56" s="25">
        <f t="shared" si="8"/>
        <v>148340466</v>
      </c>
      <c r="T56" s="6" t="s">
        <v>125</v>
      </c>
      <c r="V56" s="15"/>
    </row>
    <row r="57" spans="1:22" ht="15.75">
      <c r="A57" s="14" t="s">
        <v>94</v>
      </c>
      <c r="B57" s="25">
        <v>1</v>
      </c>
      <c r="C57" s="26">
        <v>1.8677</v>
      </c>
      <c r="D57" s="25">
        <v>20544700</v>
      </c>
      <c r="E57" s="25">
        <v>5</v>
      </c>
      <c r="F57" s="37">
        <v>2088897</v>
      </c>
      <c r="G57" s="25">
        <v>9</v>
      </c>
      <c r="H57" s="39">
        <v>7639.98</v>
      </c>
      <c r="I57" s="37">
        <v>38792572</v>
      </c>
      <c r="J57" s="25">
        <v>119</v>
      </c>
      <c r="K57" s="25">
        <v>2298637</v>
      </c>
      <c r="L57" s="37">
        <v>9</v>
      </c>
      <c r="M57" s="25">
        <v>184340</v>
      </c>
      <c r="N57" s="25">
        <v>121</v>
      </c>
      <c r="O57" s="37">
        <v>4144978</v>
      </c>
      <c r="P57" s="25"/>
      <c r="Q57" s="25"/>
      <c r="R57" s="26"/>
      <c r="S57" s="25">
        <f t="shared" si="8"/>
        <v>68054124</v>
      </c>
      <c r="V57" s="15"/>
    </row>
    <row r="58" spans="1:22" ht="15.75">
      <c r="A58" s="14" t="s">
        <v>95</v>
      </c>
      <c r="B58" s="25">
        <v>1</v>
      </c>
      <c r="C58" s="26">
        <v>2.4482</v>
      </c>
      <c r="D58" s="25">
        <v>8079060</v>
      </c>
      <c r="E58" s="25">
        <v>2</v>
      </c>
      <c r="F58" s="37">
        <v>1986400</v>
      </c>
      <c r="G58" s="25">
        <v>9</v>
      </c>
      <c r="H58" s="39">
        <v>11448.96</v>
      </c>
      <c r="I58" s="37">
        <v>50846651</v>
      </c>
      <c r="J58" s="25">
        <v>149</v>
      </c>
      <c r="K58" s="25">
        <v>2934729</v>
      </c>
      <c r="L58" s="37">
        <v>4</v>
      </c>
      <c r="M58" s="25">
        <v>70000</v>
      </c>
      <c r="N58" s="25">
        <v>158</v>
      </c>
      <c r="O58" s="37">
        <v>6118573</v>
      </c>
      <c r="P58" s="25"/>
      <c r="Q58" s="25"/>
      <c r="R58" s="26"/>
      <c r="S58" s="25">
        <f t="shared" si="8"/>
        <v>70035413</v>
      </c>
      <c r="T58" s="6" t="s">
        <v>125</v>
      </c>
      <c r="V58" s="15"/>
    </row>
    <row r="59" spans="1:22" ht="33.75">
      <c r="A59" s="14" t="s">
        <v>96</v>
      </c>
      <c r="B59" s="25">
        <v>2</v>
      </c>
      <c r="C59" s="26">
        <v>3.0795</v>
      </c>
      <c r="D59" s="25">
        <v>16321350</v>
      </c>
      <c r="E59" s="25">
        <v>3</v>
      </c>
      <c r="F59" s="37">
        <v>1687232</v>
      </c>
      <c r="G59" s="25">
        <v>18</v>
      </c>
      <c r="H59" s="39">
        <v>11549.29</v>
      </c>
      <c r="I59" s="37">
        <v>67667878</v>
      </c>
      <c r="J59" s="25">
        <v>106</v>
      </c>
      <c r="K59" s="25">
        <v>3595011</v>
      </c>
      <c r="L59" s="37">
        <v>18</v>
      </c>
      <c r="M59" s="25">
        <v>352777</v>
      </c>
      <c r="N59" s="25">
        <v>194</v>
      </c>
      <c r="O59" s="37">
        <v>5130675</v>
      </c>
      <c r="P59" s="25"/>
      <c r="Q59" s="25"/>
      <c r="R59" s="26"/>
      <c r="S59" s="25">
        <f t="shared" si="8"/>
        <v>94754923</v>
      </c>
      <c r="T59" s="6" t="s">
        <v>136</v>
      </c>
      <c r="V59" s="15"/>
    </row>
    <row r="60" spans="1:22" ht="33.75">
      <c r="A60" s="14" t="s">
        <v>97</v>
      </c>
      <c r="B60" s="25">
        <v>1</v>
      </c>
      <c r="C60" s="26">
        <v>0.9407</v>
      </c>
      <c r="D60" s="25">
        <v>13169800</v>
      </c>
      <c r="E60" s="25">
        <v>4</v>
      </c>
      <c r="F60" s="37">
        <v>6624742</v>
      </c>
      <c r="G60" s="25">
        <v>8</v>
      </c>
      <c r="H60" s="39">
        <v>10310.87</v>
      </c>
      <c r="I60" s="37">
        <v>114633263</v>
      </c>
      <c r="J60" s="25">
        <v>173</v>
      </c>
      <c r="K60" s="25">
        <v>3674701</v>
      </c>
      <c r="L60" s="37">
        <v>41</v>
      </c>
      <c r="M60" s="25">
        <v>1890308</v>
      </c>
      <c r="N60" s="25">
        <v>243</v>
      </c>
      <c r="O60" s="37">
        <v>6944583</v>
      </c>
      <c r="P60" s="25"/>
      <c r="Q60" s="25"/>
      <c r="R60" s="26"/>
      <c r="S60" s="25">
        <f t="shared" si="8"/>
        <v>146937397</v>
      </c>
      <c r="T60" s="6" t="s">
        <v>150</v>
      </c>
      <c r="V60" s="15"/>
    </row>
    <row r="61" spans="1:22" ht="22.5">
      <c r="A61" s="14" t="s">
        <v>98</v>
      </c>
      <c r="B61" s="25">
        <v>5</v>
      </c>
      <c r="C61" s="26">
        <v>4.6586</v>
      </c>
      <c r="D61" s="25">
        <v>31678480</v>
      </c>
      <c r="E61" s="25">
        <v>3</v>
      </c>
      <c r="F61" s="37">
        <v>6263907</v>
      </c>
      <c r="G61" s="25">
        <v>6</v>
      </c>
      <c r="H61" s="39">
        <v>7941.160000000001</v>
      </c>
      <c r="I61" s="37">
        <v>73920782</v>
      </c>
      <c r="J61" s="25">
        <v>163</v>
      </c>
      <c r="K61" s="25">
        <v>4706663</v>
      </c>
      <c r="L61" s="37">
        <v>27</v>
      </c>
      <c r="M61" s="25">
        <v>1815082</v>
      </c>
      <c r="N61" s="25">
        <v>404</v>
      </c>
      <c r="O61" s="37">
        <v>14532978</v>
      </c>
      <c r="P61" s="25"/>
      <c r="Q61" s="25"/>
      <c r="R61" s="26"/>
      <c r="S61" s="25">
        <f t="shared" si="8"/>
        <v>132917892</v>
      </c>
      <c r="T61" s="6" t="s">
        <v>137</v>
      </c>
      <c r="V61" s="15"/>
    </row>
    <row r="62" spans="1:22" ht="15.75">
      <c r="A62" s="14" t="s">
        <v>99</v>
      </c>
      <c r="B62" s="25">
        <v>5</v>
      </c>
      <c r="C62" s="26">
        <v>5.265255000000001</v>
      </c>
      <c r="D62" s="25">
        <v>52652550</v>
      </c>
      <c r="E62" s="25">
        <v>5</v>
      </c>
      <c r="F62" s="37">
        <v>5370414</v>
      </c>
      <c r="G62" s="25">
        <v>12</v>
      </c>
      <c r="H62" s="39">
        <v>6901.3</v>
      </c>
      <c r="I62" s="37">
        <v>52577708</v>
      </c>
      <c r="J62" s="25">
        <v>204</v>
      </c>
      <c r="K62" s="25">
        <v>6014215</v>
      </c>
      <c r="L62" s="37">
        <v>15</v>
      </c>
      <c r="M62" s="25">
        <v>542701</v>
      </c>
      <c r="N62" s="25">
        <v>213</v>
      </c>
      <c r="O62" s="37">
        <v>8087220</v>
      </c>
      <c r="P62" s="25"/>
      <c r="Q62" s="25"/>
      <c r="R62" s="26"/>
      <c r="S62" s="25">
        <f t="shared" si="8"/>
        <v>125244808</v>
      </c>
      <c r="T62" s="6" t="s">
        <v>123</v>
      </c>
      <c r="V62" s="15"/>
    </row>
    <row r="63" spans="1:22" ht="15.75">
      <c r="A63" s="14" t="s">
        <v>100</v>
      </c>
      <c r="B63" s="25">
        <v>1</v>
      </c>
      <c r="C63" s="26">
        <v>4.731694</v>
      </c>
      <c r="D63" s="25">
        <v>12775574</v>
      </c>
      <c r="E63" s="25">
        <v>3</v>
      </c>
      <c r="F63" s="37">
        <v>10129933</v>
      </c>
      <c r="G63" s="25">
        <v>5</v>
      </c>
      <c r="H63" s="39">
        <v>9827.66</v>
      </c>
      <c r="I63" s="37">
        <v>113340301</v>
      </c>
      <c r="J63" s="25">
        <v>110</v>
      </c>
      <c r="K63" s="25">
        <v>2777777</v>
      </c>
      <c r="L63" s="37">
        <v>17</v>
      </c>
      <c r="M63" s="25">
        <v>473950</v>
      </c>
      <c r="N63" s="25">
        <v>195</v>
      </c>
      <c r="O63" s="37">
        <v>6186376</v>
      </c>
      <c r="P63" s="25"/>
      <c r="Q63" s="25"/>
      <c r="R63" s="26"/>
      <c r="S63" s="25">
        <f t="shared" si="8"/>
        <v>145683911</v>
      </c>
      <c r="V63" s="15"/>
    </row>
    <row r="64" spans="1:22" ht="15.75">
      <c r="A64" s="14" t="s">
        <v>101</v>
      </c>
      <c r="B64" s="25">
        <v>20</v>
      </c>
      <c r="C64" s="26">
        <v>2.832281</v>
      </c>
      <c r="D64" s="25">
        <v>121470790</v>
      </c>
      <c r="E64" s="25">
        <v>8</v>
      </c>
      <c r="F64" s="37">
        <v>8190563</v>
      </c>
      <c r="G64" s="25">
        <v>8</v>
      </c>
      <c r="H64" s="39">
        <v>13819.63</v>
      </c>
      <c r="I64" s="37">
        <v>140258862</v>
      </c>
      <c r="J64" s="25">
        <v>316</v>
      </c>
      <c r="K64" s="25">
        <v>8501603</v>
      </c>
      <c r="L64" s="37">
        <v>32</v>
      </c>
      <c r="M64" s="25">
        <v>814974</v>
      </c>
      <c r="N64" s="25">
        <v>2785</v>
      </c>
      <c r="O64" s="37">
        <v>12132556</v>
      </c>
      <c r="P64" s="25"/>
      <c r="Q64" s="25"/>
      <c r="R64" s="26"/>
      <c r="S64" s="25">
        <f t="shared" si="8"/>
        <v>291369348</v>
      </c>
      <c r="T64" s="6" t="s">
        <v>125</v>
      </c>
      <c r="V64" s="15"/>
    </row>
    <row r="65" spans="1:22" ht="15.75">
      <c r="A65" s="14" t="s">
        <v>102</v>
      </c>
      <c r="B65" s="25">
        <v>8</v>
      </c>
      <c r="C65" s="26">
        <v>0.5717</v>
      </c>
      <c r="D65" s="25">
        <v>1024660</v>
      </c>
      <c r="E65" s="25">
        <v>7</v>
      </c>
      <c r="F65" s="37">
        <v>4209225</v>
      </c>
      <c r="G65" s="25">
        <v>5</v>
      </c>
      <c r="H65" s="39">
        <v>1129.5</v>
      </c>
      <c r="I65" s="37">
        <v>12004000</v>
      </c>
      <c r="J65" s="25">
        <v>190</v>
      </c>
      <c r="K65" s="25">
        <v>4991317</v>
      </c>
      <c r="L65" s="37">
        <v>5</v>
      </c>
      <c r="M65" s="25">
        <v>1128697</v>
      </c>
      <c r="N65" s="25">
        <v>83</v>
      </c>
      <c r="O65" s="37">
        <v>3777940</v>
      </c>
      <c r="P65" s="25"/>
      <c r="Q65" s="25"/>
      <c r="R65" s="26"/>
      <c r="S65" s="25">
        <f t="shared" si="8"/>
        <v>27135839</v>
      </c>
      <c r="T65" s="6" t="s">
        <v>138</v>
      </c>
      <c r="V65" s="15"/>
    </row>
    <row r="66" spans="1:22" ht="22.5">
      <c r="A66" s="14" t="s">
        <v>103</v>
      </c>
      <c r="B66" s="25">
        <v>21</v>
      </c>
      <c r="C66" s="26">
        <v>6.1574</v>
      </c>
      <c r="D66" s="25">
        <v>90154592</v>
      </c>
      <c r="E66" s="25">
        <v>12</v>
      </c>
      <c r="F66" s="37">
        <v>10583992</v>
      </c>
      <c r="G66" s="25">
        <v>30</v>
      </c>
      <c r="H66" s="39">
        <v>24691.98</v>
      </c>
      <c r="I66" s="37">
        <v>105720684</v>
      </c>
      <c r="J66" s="25">
        <v>298</v>
      </c>
      <c r="K66" s="25">
        <v>7437950</v>
      </c>
      <c r="L66" s="37">
        <v>32</v>
      </c>
      <c r="M66" s="25">
        <v>2409391</v>
      </c>
      <c r="N66" s="25">
        <v>270</v>
      </c>
      <c r="O66" s="37">
        <v>8911409</v>
      </c>
      <c r="P66" s="25"/>
      <c r="Q66" s="25"/>
      <c r="R66" s="26"/>
      <c r="S66" s="25">
        <f t="shared" si="8"/>
        <v>225218018</v>
      </c>
      <c r="T66" s="6" t="s">
        <v>139</v>
      </c>
      <c r="V66" s="15"/>
    </row>
    <row r="67" spans="1:22" ht="57">
      <c r="A67" s="12" t="s">
        <v>10</v>
      </c>
      <c r="B67" s="25">
        <v>576</v>
      </c>
      <c r="C67" s="26">
        <v>185.360257</v>
      </c>
      <c r="D67" s="25">
        <v>3537181059</v>
      </c>
      <c r="E67" s="25">
        <v>380</v>
      </c>
      <c r="F67" s="37">
        <v>358438093</v>
      </c>
      <c r="G67" s="25">
        <v>1149</v>
      </c>
      <c r="H67" s="39">
        <v>769202.56</v>
      </c>
      <c r="I67" s="37">
        <v>4542918485</v>
      </c>
      <c r="J67" s="25">
        <v>17262</v>
      </c>
      <c r="K67" s="25">
        <v>438317209</v>
      </c>
      <c r="L67" s="37">
        <v>2053</v>
      </c>
      <c r="M67" s="25">
        <v>85714370</v>
      </c>
      <c r="N67" s="25">
        <v>55815</v>
      </c>
      <c r="O67" s="37">
        <v>588193971</v>
      </c>
      <c r="P67" s="25"/>
      <c r="Q67" s="25"/>
      <c r="R67" s="26"/>
      <c r="S67" s="25">
        <f t="shared" si="8"/>
        <v>9550763187</v>
      </c>
      <c r="T67" s="6" t="s">
        <v>140</v>
      </c>
      <c r="V67" s="15"/>
    </row>
    <row r="68" spans="1:22" s="4" customFormat="1" ht="15.75">
      <c r="A68" s="11" t="s">
        <v>39</v>
      </c>
      <c r="B68" s="25">
        <f>SUM(B69)</f>
        <v>29</v>
      </c>
      <c r="C68" s="26">
        <f aca="true" t="shared" si="9" ref="C68:O68">SUM(C69)</f>
        <v>1.597928</v>
      </c>
      <c r="D68" s="25">
        <f t="shared" si="9"/>
        <v>44619106</v>
      </c>
      <c r="E68" s="25"/>
      <c r="F68" s="37"/>
      <c r="G68" s="25">
        <f t="shared" si="9"/>
        <v>9</v>
      </c>
      <c r="H68" s="39">
        <f t="shared" si="9"/>
        <v>3374.96</v>
      </c>
      <c r="I68" s="37">
        <f t="shared" si="9"/>
        <v>11146365</v>
      </c>
      <c r="J68" s="25">
        <f t="shared" si="9"/>
        <v>936</v>
      </c>
      <c r="K68" s="25">
        <f t="shared" si="9"/>
        <v>52058690</v>
      </c>
      <c r="L68" s="37">
        <f t="shared" si="9"/>
        <v>37</v>
      </c>
      <c r="M68" s="25">
        <f t="shared" si="9"/>
        <v>7768605</v>
      </c>
      <c r="N68" s="25">
        <f t="shared" si="9"/>
        <v>334</v>
      </c>
      <c r="O68" s="37">
        <f t="shared" si="9"/>
        <v>13861851</v>
      </c>
      <c r="P68" s="25"/>
      <c r="Q68" s="25"/>
      <c r="R68" s="26"/>
      <c r="S68" s="25">
        <f>SUM(S69)</f>
        <v>129454617</v>
      </c>
      <c r="T68" s="7"/>
      <c r="V68" s="16"/>
    </row>
    <row r="69" spans="1:22" ht="15.75">
      <c r="A69" s="12" t="s">
        <v>40</v>
      </c>
      <c r="B69" s="25">
        <v>29</v>
      </c>
      <c r="C69" s="26">
        <v>1.597928</v>
      </c>
      <c r="D69" s="25">
        <v>44619106</v>
      </c>
      <c r="E69" s="25"/>
      <c r="F69" s="37"/>
      <c r="G69" s="25">
        <v>9</v>
      </c>
      <c r="H69" s="39">
        <v>3374.96</v>
      </c>
      <c r="I69" s="37">
        <v>11146365</v>
      </c>
      <c r="J69" s="25">
        <v>936</v>
      </c>
      <c r="K69" s="25">
        <v>52058690</v>
      </c>
      <c r="L69" s="37">
        <v>37</v>
      </c>
      <c r="M69" s="25">
        <v>7768605</v>
      </c>
      <c r="N69" s="25">
        <v>334</v>
      </c>
      <c r="O69" s="37">
        <v>13861851</v>
      </c>
      <c r="P69" s="25"/>
      <c r="Q69" s="25"/>
      <c r="R69" s="26"/>
      <c r="S69" s="25">
        <f>D69+F69+I69+K69+M69+O69</f>
        <v>129454617</v>
      </c>
      <c r="T69" s="6" t="s">
        <v>125</v>
      </c>
      <c r="V69" s="15"/>
    </row>
    <row r="70" spans="1:22" s="4" customFormat="1" ht="15.75">
      <c r="A70" s="11" t="s">
        <v>41</v>
      </c>
      <c r="B70" s="25">
        <f>SUM(B71)</f>
        <v>72</v>
      </c>
      <c r="C70" s="26">
        <f aca="true" t="shared" si="10" ref="C70:M70">SUM(C71)</f>
        <v>8.85007</v>
      </c>
      <c r="D70" s="25">
        <f t="shared" si="10"/>
        <v>347446779</v>
      </c>
      <c r="E70" s="25"/>
      <c r="F70" s="37"/>
      <c r="G70" s="25">
        <f t="shared" si="10"/>
        <v>317</v>
      </c>
      <c r="H70" s="39">
        <f t="shared" si="10"/>
        <v>98715.51</v>
      </c>
      <c r="I70" s="37">
        <f t="shared" si="10"/>
        <v>443711679</v>
      </c>
      <c r="J70" s="25">
        <f t="shared" si="10"/>
        <v>7962</v>
      </c>
      <c r="K70" s="25">
        <f t="shared" si="10"/>
        <v>276430437</v>
      </c>
      <c r="L70" s="37">
        <f t="shared" si="10"/>
        <v>3595</v>
      </c>
      <c r="M70" s="25">
        <f t="shared" si="10"/>
        <v>339452892</v>
      </c>
      <c r="N70" s="25">
        <f>SUM(N71)</f>
        <v>4049</v>
      </c>
      <c r="O70" s="37">
        <f>SUM(O71)</f>
        <v>203919984</v>
      </c>
      <c r="P70" s="25"/>
      <c r="Q70" s="25"/>
      <c r="R70" s="26"/>
      <c r="S70" s="25">
        <f>SUM(S71)</f>
        <v>1610961771</v>
      </c>
      <c r="T70" s="7"/>
      <c r="V70" s="16"/>
    </row>
    <row r="71" spans="1:22" ht="33.75">
      <c r="A71" s="12" t="s">
        <v>5</v>
      </c>
      <c r="B71" s="25">
        <v>72</v>
      </c>
      <c r="C71" s="26">
        <v>8.85007</v>
      </c>
      <c r="D71" s="25">
        <v>347446779</v>
      </c>
      <c r="E71" s="25"/>
      <c r="F71" s="37"/>
      <c r="G71" s="25">
        <v>317</v>
      </c>
      <c r="H71" s="39">
        <v>98715.51</v>
      </c>
      <c r="I71" s="37">
        <v>443711679</v>
      </c>
      <c r="J71" s="25">
        <v>7962</v>
      </c>
      <c r="K71" s="25">
        <v>276430437</v>
      </c>
      <c r="L71" s="37">
        <v>3595</v>
      </c>
      <c r="M71" s="25">
        <v>339452892</v>
      </c>
      <c r="N71" s="25">
        <v>4049</v>
      </c>
      <c r="O71" s="37">
        <v>203919984</v>
      </c>
      <c r="P71" s="25"/>
      <c r="Q71" s="25"/>
      <c r="R71" s="26"/>
      <c r="S71" s="25">
        <f>D71+F71+I71+K71+M71+O71</f>
        <v>1610961771</v>
      </c>
      <c r="T71" s="6" t="s">
        <v>141</v>
      </c>
      <c r="V71" s="15"/>
    </row>
    <row r="72" spans="1:22" s="4" customFormat="1" ht="15.75">
      <c r="A72" s="11" t="s">
        <v>42</v>
      </c>
      <c r="B72" s="25">
        <f>SUM(B73)</f>
        <v>27</v>
      </c>
      <c r="C72" s="26">
        <f aca="true" t="shared" si="11" ref="C72:L72">SUM(C73)</f>
        <v>2.563448</v>
      </c>
      <c r="D72" s="25">
        <f t="shared" si="11"/>
        <v>82039409</v>
      </c>
      <c r="E72" s="25"/>
      <c r="F72" s="37"/>
      <c r="G72" s="25">
        <f t="shared" si="11"/>
        <v>13</v>
      </c>
      <c r="H72" s="39">
        <f t="shared" si="11"/>
        <v>23777.57</v>
      </c>
      <c r="I72" s="37">
        <f t="shared" si="11"/>
        <v>294511448</v>
      </c>
      <c r="J72" s="25">
        <f t="shared" si="11"/>
        <v>1639</v>
      </c>
      <c r="K72" s="25">
        <f t="shared" si="11"/>
        <v>105020275</v>
      </c>
      <c r="L72" s="37">
        <f t="shared" si="11"/>
        <v>813</v>
      </c>
      <c r="M72" s="25">
        <f>SUM(M73)</f>
        <v>764047123</v>
      </c>
      <c r="N72" s="25">
        <f>SUM(N73)</f>
        <v>1743</v>
      </c>
      <c r="O72" s="37">
        <f>SUM(O73)</f>
        <v>124822943</v>
      </c>
      <c r="P72" s="25"/>
      <c r="Q72" s="25"/>
      <c r="R72" s="26"/>
      <c r="S72" s="25">
        <f>SUM(S73)</f>
        <v>1370441198</v>
      </c>
      <c r="T72" s="7"/>
      <c r="V72" s="16"/>
    </row>
    <row r="73" spans="1:22" ht="15.75">
      <c r="A73" s="12" t="s">
        <v>6</v>
      </c>
      <c r="B73" s="25">
        <v>27</v>
      </c>
      <c r="C73" s="26">
        <v>2.563448</v>
      </c>
      <c r="D73" s="25">
        <v>82039409</v>
      </c>
      <c r="E73" s="25"/>
      <c r="F73" s="37"/>
      <c r="G73" s="25">
        <v>13</v>
      </c>
      <c r="H73" s="39">
        <v>23777.57</v>
      </c>
      <c r="I73" s="37">
        <v>294511448</v>
      </c>
      <c r="J73" s="25">
        <v>1639</v>
      </c>
      <c r="K73" s="25">
        <v>105020275</v>
      </c>
      <c r="L73" s="37">
        <v>813</v>
      </c>
      <c r="M73" s="25">
        <v>764047123</v>
      </c>
      <c r="N73" s="25">
        <v>1743</v>
      </c>
      <c r="O73" s="37">
        <v>124822943</v>
      </c>
      <c r="P73" s="25"/>
      <c r="Q73" s="25"/>
      <c r="R73" s="26"/>
      <c r="S73" s="25">
        <f>D73+F73+I73+K73+M73+O73</f>
        <v>1370441198</v>
      </c>
      <c r="T73" s="6" t="s">
        <v>125</v>
      </c>
      <c r="V73" s="15"/>
    </row>
    <row r="74" spans="1:22" s="4" customFormat="1" ht="15.75">
      <c r="A74" s="11" t="s">
        <v>43</v>
      </c>
      <c r="B74" s="25">
        <f>SUM(B75:B75)</f>
        <v>5</v>
      </c>
      <c r="C74" s="26">
        <f>SUM(C75:C75)</f>
        <v>0.810818</v>
      </c>
      <c r="D74" s="25">
        <f>SUM(D75:D75)</f>
        <v>14779923</v>
      </c>
      <c r="E74" s="25"/>
      <c r="F74" s="37"/>
      <c r="G74" s="25">
        <f aca="true" t="shared" si="12" ref="G74:O74">SUM(G75:G75)</f>
        <v>57</v>
      </c>
      <c r="H74" s="39">
        <f t="shared" si="12"/>
        <v>250345.17</v>
      </c>
      <c r="I74" s="37">
        <f t="shared" si="12"/>
        <v>263934432</v>
      </c>
      <c r="J74" s="25">
        <f t="shared" si="12"/>
        <v>1404</v>
      </c>
      <c r="K74" s="25">
        <f t="shared" si="12"/>
        <v>95795127</v>
      </c>
      <c r="L74" s="37">
        <f t="shared" si="12"/>
        <v>202</v>
      </c>
      <c r="M74" s="25">
        <f t="shared" si="12"/>
        <v>30881382</v>
      </c>
      <c r="N74" s="25">
        <f t="shared" si="12"/>
        <v>799</v>
      </c>
      <c r="O74" s="37">
        <f t="shared" si="12"/>
        <v>28881928</v>
      </c>
      <c r="P74" s="25"/>
      <c r="Q74" s="25"/>
      <c r="R74" s="26"/>
      <c r="S74" s="25">
        <f>SUM(S75:S75)</f>
        <v>434272792</v>
      </c>
      <c r="T74" s="7"/>
      <c r="V74" s="16"/>
    </row>
    <row r="75" spans="1:22" ht="15.75">
      <c r="A75" s="12" t="s">
        <v>7</v>
      </c>
      <c r="B75" s="25">
        <v>5</v>
      </c>
      <c r="C75" s="26">
        <v>0.810818</v>
      </c>
      <c r="D75" s="25">
        <v>14779923</v>
      </c>
      <c r="E75" s="25"/>
      <c r="F75" s="37"/>
      <c r="G75" s="25">
        <v>57</v>
      </c>
      <c r="H75" s="39">
        <v>250345.17</v>
      </c>
      <c r="I75" s="37">
        <v>263934432</v>
      </c>
      <c r="J75" s="25">
        <v>1404</v>
      </c>
      <c r="K75" s="25">
        <v>95795127</v>
      </c>
      <c r="L75" s="37">
        <v>202</v>
      </c>
      <c r="M75" s="25">
        <v>30881382</v>
      </c>
      <c r="N75" s="25">
        <v>799</v>
      </c>
      <c r="O75" s="37">
        <v>28881928</v>
      </c>
      <c r="P75" s="25"/>
      <c r="Q75" s="25"/>
      <c r="R75" s="26"/>
      <c r="S75" s="25">
        <f>D75+F75+I75+K75+M75+O75</f>
        <v>434272792</v>
      </c>
      <c r="T75" s="6" t="s">
        <v>138</v>
      </c>
      <c r="V75" s="15"/>
    </row>
    <row r="76" spans="1:22" s="4" customFormat="1" ht="15.75">
      <c r="A76" s="11" t="s">
        <v>44</v>
      </c>
      <c r="B76" s="25">
        <f>SUM(B77)</f>
        <v>2</v>
      </c>
      <c r="C76" s="26">
        <f aca="true" t="shared" si="13" ref="C76:O76">SUM(C77)</f>
        <v>0.233</v>
      </c>
      <c r="D76" s="25">
        <f t="shared" si="13"/>
        <v>26982038</v>
      </c>
      <c r="E76" s="25"/>
      <c r="F76" s="37"/>
      <c r="G76" s="25">
        <f t="shared" si="13"/>
        <v>1</v>
      </c>
      <c r="H76" s="39">
        <f t="shared" si="13"/>
        <v>3757.31</v>
      </c>
      <c r="I76" s="37">
        <f t="shared" si="13"/>
        <v>7605383</v>
      </c>
      <c r="J76" s="25">
        <f t="shared" si="13"/>
        <v>245</v>
      </c>
      <c r="K76" s="25">
        <f t="shared" si="13"/>
        <v>15084198</v>
      </c>
      <c r="L76" s="37">
        <f t="shared" si="13"/>
        <v>27</v>
      </c>
      <c r="M76" s="25">
        <f t="shared" si="13"/>
        <v>5718170</v>
      </c>
      <c r="N76" s="25">
        <f t="shared" si="13"/>
        <v>63</v>
      </c>
      <c r="O76" s="37">
        <f t="shared" si="13"/>
        <v>2627523</v>
      </c>
      <c r="P76" s="25"/>
      <c r="Q76" s="25"/>
      <c r="R76" s="26"/>
      <c r="S76" s="25">
        <f>SUM(S77)</f>
        <v>58017312</v>
      </c>
      <c r="T76" s="7"/>
      <c r="V76" s="16"/>
    </row>
    <row r="77" spans="1:22" ht="22.5">
      <c r="A77" s="12" t="s">
        <v>8</v>
      </c>
      <c r="B77" s="25">
        <v>2</v>
      </c>
      <c r="C77" s="26">
        <v>0.233</v>
      </c>
      <c r="D77" s="25">
        <v>26982038</v>
      </c>
      <c r="E77" s="25"/>
      <c r="F77" s="37"/>
      <c r="G77" s="25">
        <v>1</v>
      </c>
      <c r="H77" s="39">
        <v>3757.31</v>
      </c>
      <c r="I77" s="37">
        <v>7605383</v>
      </c>
      <c r="J77" s="25">
        <v>245</v>
      </c>
      <c r="K77" s="25">
        <v>15084198</v>
      </c>
      <c r="L77" s="37">
        <v>27</v>
      </c>
      <c r="M77" s="25">
        <v>5718170</v>
      </c>
      <c r="N77" s="25">
        <v>63</v>
      </c>
      <c r="O77" s="37">
        <v>2627523</v>
      </c>
      <c r="P77" s="25"/>
      <c r="Q77" s="25"/>
      <c r="R77" s="26"/>
      <c r="S77" s="25">
        <f>D77+F77+I77+K77+M77+O77</f>
        <v>58017312</v>
      </c>
      <c r="T77" s="6" t="s">
        <v>142</v>
      </c>
      <c r="V77" s="15"/>
    </row>
    <row r="78" spans="1:22" s="4" customFormat="1" ht="15.75">
      <c r="A78" s="11" t="s">
        <v>49</v>
      </c>
      <c r="B78" s="25"/>
      <c r="C78" s="26"/>
      <c r="D78" s="25"/>
      <c r="E78" s="25"/>
      <c r="F78" s="37"/>
      <c r="G78" s="25">
        <f>SUM(G79)</f>
        <v>1</v>
      </c>
      <c r="H78" s="39">
        <f aca="true" t="shared" si="14" ref="H78:O78">SUM(H79)</f>
        <v>1385.25</v>
      </c>
      <c r="I78" s="37">
        <f t="shared" si="14"/>
        <v>2961880</v>
      </c>
      <c r="J78" s="25">
        <f t="shared" si="14"/>
        <v>189</v>
      </c>
      <c r="K78" s="25">
        <f t="shared" si="14"/>
        <v>18793428</v>
      </c>
      <c r="L78" s="37">
        <f t="shared" si="14"/>
        <v>28</v>
      </c>
      <c r="M78" s="25">
        <f t="shared" si="14"/>
        <v>14993909</v>
      </c>
      <c r="N78" s="25">
        <f t="shared" si="14"/>
        <v>76</v>
      </c>
      <c r="O78" s="37">
        <f t="shared" si="14"/>
        <v>5017918</v>
      </c>
      <c r="P78" s="25"/>
      <c r="Q78" s="25"/>
      <c r="R78" s="26"/>
      <c r="S78" s="25">
        <f>SUM(S79)</f>
        <v>41767135</v>
      </c>
      <c r="T78" s="7"/>
      <c r="V78" s="16"/>
    </row>
    <row r="79" spans="1:22" ht="15.75">
      <c r="A79" s="12" t="s">
        <v>54</v>
      </c>
      <c r="B79" s="25"/>
      <c r="C79" s="26"/>
      <c r="D79" s="25"/>
      <c r="E79" s="25"/>
      <c r="F79" s="37"/>
      <c r="G79" s="25">
        <v>1</v>
      </c>
      <c r="H79" s="39">
        <v>1385.25</v>
      </c>
      <c r="I79" s="37">
        <v>2961880</v>
      </c>
      <c r="J79" s="25">
        <v>189</v>
      </c>
      <c r="K79" s="25">
        <v>18793428</v>
      </c>
      <c r="L79" s="37">
        <v>28</v>
      </c>
      <c r="M79" s="25">
        <v>14993909</v>
      </c>
      <c r="N79" s="25">
        <v>76</v>
      </c>
      <c r="O79" s="37">
        <v>5017918</v>
      </c>
      <c r="P79" s="25"/>
      <c r="Q79" s="25"/>
      <c r="R79" s="26"/>
      <c r="S79" s="25">
        <f>D79+F79+I79+K79+M79+O79</f>
        <v>41767135</v>
      </c>
      <c r="V79" s="15"/>
    </row>
    <row r="80" spans="1:22" s="4" customFormat="1" ht="15.75">
      <c r="A80" s="11" t="s">
        <v>50</v>
      </c>
      <c r="B80" s="25"/>
      <c r="C80" s="26"/>
      <c r="D80" s="25"/>
      <c r="E80" s="25"/>
      <c r="F80" s="37"/>
      <c r="G80" s="25"/>
      <c r="H80" s="39"/>
      <c r="I80" s="37"/>
      <c r="J80" s="25">
        <f aca="true" t="shared" si="15" ref="J80:O80">SUM(J81)</f>
        <v>187</v>
      </c>
      <c r="K80" s="25">
        <f t="shared" si="15"/>
        <v>20918694</v>
      </c>
      <c r="L80" s="37">
        <f t="shared" si="15"/>
        <v>96</v>
      </c>
      <c r="M80" s="25">
        <f t="shared" si="15"/>
        <v>1464050</v>
      </c>
      <c r="N80" s="25">
        <f t="shared" si="15"/>
        <v>175</v>
      </c>
      <c r="O80" s="37">
        <f t="shared" si="15"/>
        <v>37929199</v>
      </c>
      <c r="P80" s="25"/>
      <c r="Q80" s="25"/>
      <c r="R80" s="26"/>
      <c r="S80" s="25">
        <f>SUM(S81)</f>
        <v>60311943</v>
      </c>
      <c r="T80" s="7"/>
      <c r="V80" s="16"/>
    </row>
    <row r="81" spans="1:22" ht="15.75">
      <c r="A81" s="12" t="s">
        <v>9</v>
      </c>
      <c r="B81" s="25"/>
      <c r="C81" s="26"/>
      <c r="D81" s="25"/>
      <c r="E81" s="25"/>
      <c r="F81" s="37"/>
      <c r="G81" s="25"/>
      <c r="H81" s="39"/>
      <c r="I81" s="37"/>
      <c r="J81" s="25">
        <v>187</v>
      </c>
      <c r="K81" s="25">
        <v>20918694</v>
      </c>
      <c r="L81" s="37">
        <v>96</v>
      </c>
      <c r="M81" s="25">
        <v>1464050</v>
      </c>
      <c r="N81" s="25">
        <v>175</v>
      </c>
      <c r="O81" s="37">
        <v>37929199</v>
      </c>
      <c r="P81" s="25"/>
      <c r="Q81" s="25"/>
      <c r="R81" s="26"/>
      <c r="S81" s="25">
        <f>D81+F81+I81+K81+M81+O81</f>
        <v>60311943</v>
      </c>
      <c r="V81" s="15"/>
    </row>
    <row r="82" spans="1:22" s="4" customFormat="1" ht="15.75">
      <c r="A82" s="11" t="s">
        <v>51</v>
      </c>
      <c r="B82" s="25">
        <f>SUM(B83:B88)</f>
        <v>19</v>
      </c>
      <c r="C82" s="26">
        <f>SUM(C83:C88)</f>
        <v>0.9616449999999999</v>
      </c>
      <c r="D82" s="25">
        <f>SUM(D83:D88)</f>
        <v>36903526</v>
      </c>
      <c r="E82" s="25"/>
      <c r="F82" s="37"/>
      <c r="G82" s="25">
        <f aca="true" t="shared" si="16" ref="G82:O82">SUM(G83:G88)</f>
        <v>14</v>
      </c>
      <c r="H82" s="39">
        <f t="shared" si="16"/>
        <v>16378.819999999998</v>
      </c>
      <c r="I82" s="37">
        <f t="shared" si="16"/>
        <v>108987931</v>
      </c>
      <c r="J82" s="25">
        <f t="shared" si="16"/>
        <v>1191</v>
      </c>
      <c r="K82" s="25">
        <f t="shared" si="16"/>
        <v>88443287</v>
      </c>
      <c r="L82" s="37">
        <f t="shared" si="16"/>
        <v>87</v>
      </c>
      <c r="M82" s="25">
        <f t="shared" si="16"/>
        <v>19251080</v>
      </c>
      <c r="N82" s="25">
        <f t="shared" si="16"/>
        <v>432</v>
      </c>
      <c r="O82" s="37">
        <f t="shared" si="16"/>
        <v>13291654</v>
      </c>
      <c r="P82" s="25"/>
      <c r="Q82" s="25"/>
      <c r="R82" s="26"/>
      <c r="S82" s="25">
        <f>SUM(S83:S88)</f>
        <v>266877478</v>
      </c>
      <c r="T82" s="7"/>
      <c r="V82" s="16"/>
    </row>
    <row r="83" spans="1:22" ht="15.75">
      <c r="A83" s="23" t="s">
        <v>107</v>
      </c>
      <c r="B83" s="25">
        <v>1</v>
      </c>
      <c r="C83" s="26">
        <v>0.3355</v>
      </c>
      <c r="D83" s="25">
        <v>4697000</v>
      </c>
      <c r="E83" s="25"/>
      <c r="F83" s="37"/>
      <c r="G83" s="25">
        <v>1</v>
      </c>
      <c r="H83" s="39">
        <v>3792.29</v>
      </c>
      <c r="I83" s="37">
        <v>48349997</v>
      </c>
      <c r="J83" s="25">
        <v>356</v>
      </c>
      <c r="K83" s="25">
        <v>26907327</v>
      </c>
      <c r="L83" s="37">
        <v>20</v>
      </c>
      <c r="M83" s="25">
        <v>3958262</v>
      </c>
      <c r="N83" s="25">
        <v>60</v>
      </c>
      <c r="O83" s="37">
        <v>2479140</v>
      </c>
      <c r="P83" s="25"/>
      <c r="Q83" s="25"/>
      <c r="R83" s="26"/>
      <c r="S83" s="25">
        <f aca="true" t="shared" si="17" ref="S83:S88">D83+F83+I83+K83+M83+O83</f>
        <v>86391726</v>
      </c>
      <c r="V83" s="15"/>
    </row>
    <row r="84" spans="1:22" ht="15.75">
      <c r="A84" s="23" t="s">
        <v>108</v>
      </c>
      <c r="B84" s="25">
        <v>1</v>
      </c>
      <c r="C84" s="26">
        <v>0.0914</v>
      </c>
      <c r="D84" s="25">
        <v>4852426</v>
      </c>
      <c r="E84" s="25"/>
      <c r="F84" s="37"/>
      <c r="G84" s="25">
        <v>1</v>
      </c>
      <c r="H84" s="39">
        <v>1116.69</v>
      </c>
      <c r="I84" s="37">
        <v>7418701</v>
      </c>
      <c r="J84" s="25">
        <v>151</v>
      </c>
      <c r="K84" s="25">
        <v>9316273</v>
      </c>
      <c r="L84" s="37">
        <v>17</v>
      </c>
      <c r="M84" s="25">
        <v>3377890</v>
      </c>
      <c r="N84" s="25">
        <v>178</v>
      </c>
      <c r="O84" s="37">
        <v>2429570</v>
      </c>
      <c r="P84" s="25"/>
      <c r="Q84" s="25"/>
      <c r="R84" s="26"/>
      <c r="S84" s="25">
        <f t="shared" si="17"/>
        <v>27394860</v>
      </c>
      <c r="T84" s="6" t="s">
        <v>123</v>
      </c>
      <c r="V84" s="15"/>
    </row>
    <row r="85" spans="1:22" ht="15.75">
      <c r="A85" s="23" t="s">
        <v>109</v>
      </c>
      <c r="B85" s="25">
        <v>9</v>
      </c>
      <c r="C85" s="26">
        <v>0.247777</v>
      </c>
      <c r="D85" s="25">
        <v>10901195</v>
      </c>
      <c r="E85" s="25"/>
      <c r="F85" s="37"/>
      <c r="G85" s="25">
        <v>3</v>
      </c>
      <c r="H85" s="39">
        <v>2608.21</v>
      </c>
      <c r="I85" s="37">
        <v>7041130</v>
      </c>
      <c r="J85" s="25">
        <v>155</v>
      </c>
      <c r="K85" s="25">
        <v>12252024</v>
      </c>
      <c r="L85" s="37">
        <v>14</v>
      </c>
      <c r="M85" s="25">
        <v>3178593</v>
      </c>
      <c r="N85" s="25">
        <v>47</v>
      </c>
      <c r="O85" s="37">
        <v>2395083</v>
      </c>
      <c r="P85" s="25"/>
      <c r="Q85" s="25"/>
      <c r="R85" s="26"/>
      <c r="S85" s="25">
        <f t="shared" si="17"/>
        <v>35768025</v>
      </c>
      <c r="T85" s="6" t="s">
        <v>123</v>
      </c>
      <c r="V85" s="15"/>
    </row>
    <row r="86" spans="1:22" ht="15.75">
      <c r="A86" s="23" t="s">
        <v>110</v>
      </c>
      <c r="B86" s="25">
        <v>4</v>
      </c>
      <c r="C86" s="26">
        <v>0.099389</v>
      </c>
      <c r="D86" s="25">
        <v>6112089</v>
      </c>
      <c r="E86" s="25"/>
      <c r="F86" s="37"/>
      <c r="G86" s="25">
        <v>4</v>
      </c>
      <c r="H86" s="39">
        <v>1620.59</v>
      </c>
      <c r="I86" s="37">
        <v>7669874</v>
      </c>
      <c r="J86" s="25">
        <v>185</v>
      </c>
      <c r="K86" s="25">
        <v>13938368</v>
      </c>
      <c r="L86" s="37">
        <v>11</v>
      </c>
      <c r="M86" s="25">
        <v>3261671</v>
      </c>
      <c r="N86" s="25">
        <v>53</v>
      </c>
      <c r="O86" s="37">
        <v>1456261</v>
      </c>
      <c r="P86" s="25"/>
      <c r="Q86" s="25"/>
      <c r="R86" s="26"/>
      <c r="S86" s="25">
        <f t="shared" si="17"/>
        <v>32438263</v>
      </c>
      <c r="V86" s="15"/>
    </row>
    <row r="87" spans="1:22" ht="15.75">
      <c r="A87" s="23" t="s">
        <v>111</v>
      </c>
      <c r="B87" s="25">
        <v>4</v>
      </c>
      <c r="C87" s="26">
        <v>0.187579</v>
      </c>
      <c r="D87" s="25">
        <v>10340816</v>
      </c>
      <c r="E87" s="25"/>
      <c r="F87" s="37"/>
      <c r="G87" s="25">
        <v>3</v>
      </c>
      <c r="H87" s="39">
        <v>2631.62</v>
      </c>
      <c r="I87" s="37">
        <v>16237229</v>
      </c>
      <c r="J87" s="25">
        <v>192</v>
      </c>
      <c r="K87" s="25">
        <v>12295548</v>
      </c>
      <c r="L87" s="37">
        <v>10</v>
      </c>
      <c r="M87" s="25">
        <v>3247250</v>
      </c>
      <c r="N87" s="25">
        <v>36</v>
      </c>
      <c r="O87" s="37">
        <v>2822686</v>
      </c>
      <c r="P87" s="25"/>
      <c r="Q87" s="25"/>
      <c r="R87" s="26"/>
      <c r="S87" s="25">
        <f t="shared" si="17"/>
        <v>44943529</v>
      </c>
      <c r="T87" s="6" t="s">
        <v>123</v>
      </c>
      <c r="V87" s="15"/>
    </row>
    <row r="88" spans="1:22" ht="15.75">
      <c r="A88" s="23" t="s">
        <v>112</v>
      </c>
      <c r="B88" s="25"/>
      <c r="C88" s="26"/>
      <c r="D88" s="25"/>
      <c r="E88" s="25"/>
      <c r="F88" s="37"/>
      <c r="G88" s="25">
        <v>2</v>
      </c>
      <c r="H88" s="39">
        <v>4609.42</v>
      </c>
      <c r="I88" s="37">
        <v>22271000</v>
      </c>
      <c r="J88" s="25">
        <v>152</v>
      </c>
      <c r="K88" s="25">
        <v>13733747</v>
      </c>
      <c r="L88" s="37">
        <v>15</v>
      </c>
      <c r="M88" s="25">
        <v>2227414</v>
      </c>
      <c r="N88" s="25">
        <v>58</v>
      </c>
      <c r="O88" s="37">
        <v>1708914</v>
      </c>
      <c r="P88" s="25"/>
      <c r="Q88" s="25"/>
      <c r="R88" s="26"/>
      <c r="S88" s="25">
        <f t="shared" si="17"/>
        <v>39941075</v>
      </c>
      <c r="V88" s="15"/>
    </row>
    <row r="89" spans="1:22" s="4" customFormat="1" ht="15.75">
      <c r="A89" s="11" t="s">
        <v>45</v>
      </c>
      <c r="B89" s="25"/>
      <c r="C89" s="26"/>
      <c r="D89" s="25"/>
      <c r="E89" s="25"/>
      <c r="F89" s="37"/>
      <c r="G89" s="25">
        <f aca="true" t="shared" si="18" ref="G89:S89">SUM(G90+G92)</f>
        <v>21</v>
      </c>
      <c r="H89" s="39">
        <f t="shared" si="18"/>
        <v>166.73</v>
      </c>
      <c r="I89" s="37">
        <f t="shared" si="18"/>
        <v>5774301</v>
      </c>
      <c r="J89" s="25">
        <f t="shared" si="18"/>
        <v>256</v>
      </c>
      <c r="K89" s="25">
        <f t="shared" si="18"/>
        <v>29254663</v>
      </c>
      <c r="L89" s="37">
        <f t="shared" si="18"/>
        <v>32</v>
      </c>
      <c r="M89" s="25">
        <f t="shared" si="18"/>
        <v>18998707</v>
      </c>
      <c r="N89" s="25">
        <f t="shared" si="18"/>
        <v>247</v>
      </c>
      <c r="O89" s="37">
        <f t="shared" si="18"/>
        <v>5266218</v>
      </c>
      <c r="P89" s="25"/>
      <c r="Q89" s="25"/>
      <c r="R89" s="26"/>
      <c r="S89" s="25">
        <f t="shared" si="18"/>
        <v>59293889</v>
      </c>
      <c r="T89" s="7"/>
      <c r="V89" s="16"/>
    </row>
    <row r="90" spans="1:22" s="4" customFormat="1" ht="15.75">
      <c r="A90" s="11" t="s">
        <v>43</v>
      </c>
      <c r="B90" s="25"/>
      <c r="C90" s="26"/>
      <c r="D90" s="25"/>
      <c r="E90" s="25"/>
      <c r="F90" s="37"/>
      <c r="G90" s="25">
        <f>SUM(G91)</f>
        <v>10</v>
      </c>
      <c r="H90" s="39"/>
      <c r="I90" s="37">
        <f aca="true" t="shared" si="19" ref="H90:O90">SUM(I91)</f>
        <v>829815</v>
      </c>
      <c r="J90" s="25">
        <f t="shared" si="19"/>
        <v>15</v>
      </c>
      <c r="K90" s="25">
        <f t="shared" si="19"/>
        <v>1283800</v>
      </c>
      <c r="L90" s="37"/>
      <c r="M90" s="25"/>
      <c r="N90" s="25">
        <f t="shared" si="19"/>
        <v>182</v>
      </c>
      <c r="O90" s="37">
        <f t="shared" si="19"/>
        <v>2274862</v>
      </c>
      <c r="P90" s="25"/>
      <c r="Q90" s="25"/>
      <c r="R90" s="26"/>
      <c r="S90" s="25">
        <f>SUM(S91)</f>
        <v>4388477</v>
      </c>
      <c r="T90" s="7"/>
      <c r="V90" s="16"/>
    </row>
    <row r="91" spans="1:22" ht="15.75">
      <c r="A91" s="12" t="s">
        <v>113</v>
      </c>
      <c r="B91" s="25"/>
      <c r="C91" s="26"/>
      <c r="D91" s="25"/>
      <c r="E91" s="25"/>
      <c r="F91" s="37"/>
      <c r="G91" s="25">
        <v>10</v>
      </c>
      <c r="H91" s="39"/>
      <c r="I91" s="37">
        <v>829815</v>
      </c>
      <c r="J91" s="25">
        <v>15</v>
      </c>
      <c r="K91" s="25">
        <v>1283800</v>
      </c>
      <c r="L91" s="37"/>
      <c r="M91" s="25"/>
      <c r="N91" s="25">
        <v>182</v>
      </c>
      <c r="O91" s="37">
        <v>2274862</v>
      </c>
      <c r="P91" s="25"/>
      <c r="Q91" s="25"/>
      <c r="R91" s="26"/>
      <c r="S91" s="25">
        <f>D91+F91+I91+K91+M91+O91</f>
        <v>4388477</v>
      </c>
      <c r="V91" s="15"/>
    </row>
    <row r="92" spans="1:22" s="4" customFormat="1" ht="15.75">
      <c r="A92" s="11" t="s">
        <v>44</v>
      </c>
      <c r="B92" s="25"/>
      <c r="C92" s="26"/>
      <c r="D92" s="25"/>
      <c r="E92" s="25"/>
      <c r="F92" s="37"/>
      <c r="G92" s="25">
        <f>SUM(G93)</f>
        <v>11</v>
      </c>
      <c r="H92" s="39">
        <f>SUM(H93)</f>
        <v>166.73</v>
      </c>
      <c r="I92" s="37">
        <f>SUM(I93)</f>
        <v>4944486</v>
      </c>
      <c r="J92" s="25">
        <f aca="true" t="shared" si="20" ref="J92:O92">SUM(J93)</f>
        <v>241</v>
      </c>
      <c r="K92" s="25">
        <f t="shared" si="20"/>
        <v>27970863</v>
      </c>
      <c r="L92" s="37">
        <f t="shared" si="20"/>
        <v>32</v>
      </c>
      <c r="M92" s="25">
        <f t="shared" si="20"/>
        <v>18998707</v>
      </c>
      <c r="N92" s="25">
        <f t="shared" si="20"/>
        <v>65</v>
      </c>
      <c r="O92" s="37">
        <f t="shared" si="20"/>
        <v>2991356</v>
      </c>
      <c r="P92" s="25"/>
      <c r="Q92" s="25"/>
      <c r="R92" s="26"/>
      <c r="S92" s="25">
        <f>SUM(S93)</f>
        <v>54905412</v>
      </c>
      <c r="T92" s="7"/>
      <c r="V92" s="16"/>
    </row>
    <row r="93" spans="1:22" ht="22.5">
      <c r="A93" s="12" t="s">
        <v>14</v>
      </c>
      <c r="B93" s="25"/>
      <c r="C93" s="26"/>
      <c r="D93" s="25"/>
      <c r="E93" s="25"/>
      <c r="F93" s="37"/>
      <c r="G93" s="25">
        <v>11</v>
      </c>
      <c r="H93" s="39">
        <v>166.73</v>
      </c>
      <c r="I93" s="37">
        <v>4944486</v>
      </c>
      <c r="J93" s="25">
        <v>241</v>
      </c>
      <c r="K93" s="25">
        <v>27970863</v>
      </c>
      <c r="L93" s="37">
        <v>32</v>
      </c>
      <c r="M93" s="25">
        <v>18998707</v>
      </c>
      <c r="N93" s="25">
        <v>65</v>
      </c>
      <c r="O93" s="37">
        <v>2991356</v>
      </c>
      <c r="P93" s="25"/>
      <c r="Q93" s="25"/>
      <c r="R93" s="26"/>
      <c r="S93" s="25">
        <f>D93+F93+I93+K93+M93+O93</f>
        <v>54905412</v>
      </c>
      <c r="T93" s="6" t="s">
        <v>143</v>
      </c>
      <c r="V93" s="15"/>
    </row>
    <row r="94" spans="1:22" s="4" customFormat="1" ht="15.75">
      <c r="A94" s="11" t="s">
        <v>46</v>
      </c>
      <c r="B94" s="25">
        <f>B95+B97+B99</f>
        <v>4</v>
      </c>
      <c r="C94" s="26">
        <f>C95+C97+C99</f>
        <v>0.14580300000000002</v>
      </c>
      <c r="D94" s="25">
        <f>D95+D97+D99</f>
        <v>14841323</v>
      </c>
      <c r="E94" s="25"/>
      <c r="F94" s="37"/>
      <c r="G94" s="25">
        <f>G95+G97+G99</f>
        <v>24</v>
      </c>
      <c r="H94" s="39">
        <f>H95+H97+H99</f>
        <v>7602.5</v>
      </c>
      <c r="I94" s="37">
        <f>I95++I97+I99</f>
        <v>26436626</v>
      </c>
      <c r="J94" s="25"/>
      <c r="K94" s="25"/>
      <c r="L94" s="37"/>
      <c r="M94" s="25"/>
      <c r="N94" s="25"/>
      <c r="O94" s="37"/>
      <c r="P94" s="25"/>
      <c r="Q94" s="25"/>
      <c r="R94" s="26"/>
      <c r="S94" s="25">
        <f>S95++S97+S99</f>
        <v>41277949</v>
      </c>
      <c r="T94" s="7"/>
      <c r="V94" s="16"/>
    </row>
    <row r="95" spans="1:22" s="4" customFormat="1" ht="15.75">
      <c r="A95" s="11" t="s">
        <v>55</v>
      </c>
      <c r="B95" s="25">
        <f>SUM(B96)</f>
        <v>2</v>
      </c>
      <c r="C95" s="26">
        <f>SUM(C96)</f>
        <v>0.0745</v>
      </c>
      <c r="D95" s="25">
        <f>SUM(D96)</f>
        <v>11133567</v>
      </c>
      <c r="E95" s="25"/>
      <c r="F95" s="37"/>
      <c r="G95" s="25">
        <f>SUM(G96)</f>
        <v>14</v>
      </c>
      <c r="H95" s="39">
        <f>SUM(H96)</f>
        <v>2108.9</v>
      </c>
      <c r="I95" s="37">
        <f>SUM(I96)</f>
        <v>2280380</v>
      </c>
      <c r="J95" s="25"/>
      <c r="K95" s="25"/>
      <c r="L95" s="37"/>
      <c r="M95" s="25"/>
      <c r="N95" s="25"/>
      <c r="O95" s="37"/>
      <c r="P95" s="25"/>
      <c r="Q95" s="25"/>
      <c r="R95" s="26"/>
      <c r="S95" s="25">
        <f>SUM(S96)</f>
        <v>13413947</v>
      </c>
      <c r="T95" s="7"/>
      <c r="V95" s="16"/>
    </row>
    <row r="96" spans="1:22" ht="33.75">
      <c r="A96" s="12" t="s">
        <v>114</v>
      </c>
      <c r="B96" s="25">
        <v>2</v>
      </c>
      <c r="C96" s="26">
        <v>0.0745</v>
      </c>
      <c r="D96" s="25">
        <v>11133567</v>
      </c>
      <c r="E96" s="25"/>
      <c r="F96" s="37"/>
      <c r="G96" s="25">
        <v>14</v>
      </c>
      <c r="H96" s="39">
        <v>2108.9</v>
      </c>
      <c r="I96" s="37">
        <v>2280380</v>
      </c>
      <c r="J96" s="25"/>
      <c r="K96" s="25"/>
      <c r="L96" s="37"/>
      <c r="M96" s="25"/>
      <c r="N96" s="25"/>
      <c r="O96" s="37"/>
      <c r="P96" s="25"/>
      <c r="Q96" s="25"/>
      <c r="R96" s="26"/>
      <c r="S96" s="25">
        <f>D96+F96+I96+K96+M96+O96</f>
        <v>13413947</v>
      </c>
      <c r="T96" s="6" t="s">
        <v>144</v>
      </c>
      <c r="V96" s="15"/>
    </row>
    <row r="97" spans="1:22" ht="15.75">
      <c r="A97" s="12" t="s">
        <v>104</v>
      </c>
      <c r="B97" s="25"/>
      <c r="C97" s="26"/>
      <c r="D97" s="25"/>
      <c r="E97" s="25"/>
      <c r="F97" s="37"/>
      <c r="G97" s="25">
        <f>SUM(G98)</f>
        <v>1</v>
      </c>
      <c r="H97" s="39">
        <f>SUM(H98)</f>
        <v>69.6</v>
      </c>
      <c r="I97" s="37">
        <f>SUM(I98)</f>
        <v>62640</v>
      </c>
      <c r="J97" s="25"/>
      <c r="K97" s="25"/>
      <c r="L97" s="37"/>
      <c r="M97" s="25"/>
      <c r="N97" s="25"/>
      <c r="O97" s="37"/>
      <c r="P97" s="25"/>
      <c r="Q97" s="25"/>
      <c r="R97" s="26"/>
      <c r="S97" s="25">
        <f>SUM(S98)</f>
        <v>62640</v>
      </c>
      <c r="V97" s="15"/>
    </row>
    <row r="98" spans="1:22" ht="15.75">
      <c r="A98" s="14" t="s">
        <v>115</v>
      </c>
      <c r="B98" s="25"/>
      <c r="C98" s="26"/>
      <c r="D98" s="25"/>
      <c r="E98" s="25"/>
      <c r="F98" s="37"/>
      <c r="G98" s="25">
        <v>1</v>
      </c>
      <c r="H98" s="39">
        <v>69.6</v>
      </c>
      <c r="I98" s="37">
        <v>62640</v>
      </c>
      <c r="J98" s="25"/>
      <c r="K98" s="25"/>
      <c r="L98" s="37"/>
      <c r="M98" s="25"/>
      <c r="N98" s="25"/>
      <c r="O98" s="37"/>
      <c r="P98" s="25"/>
      <c r="Q98" s="25"/>
      <c r="R98" s="26"/>
      <c r="S98" s="25">
        <f>D98+F98+I98+K98+M98+O98</f>
        <v>62640</v>
      </c>
      <c r="V98" s="15"/>
    </row>
    <row r="99" spans="1:22" ht="15.75">
      <c r="A99" s="12" t="s">
        <v>52</v>
      </c>
      <c r="B99" s="25">
        <f>SUM(B100:B102)</f>
        <v>2</v>
      </c>
      <c r="C99" s="26">
        <f aca="true" t="shared" si="21" ref="C99:I99">SUM(C100:C102)</f>
        <v>0.071303</v>
      </c>
      <c r="D99" s="25">
        <f t="shared" si="21"/>
        <v>3707756</v>
      </c>
      <c r="E99" s="25"/>
      <c r="F99" s="37"/>
      <c r="G99" s="25">
        <f t="shared" si="21"/>
        <v>9</v>
      </c>
      <c r="H99" s="39">
        <f t="shared" si="21"/>
        <v>5424</v>
      </c>
      <c r="I99" s="37">
        <f t="shared" si="21"/>
        <v>24093606</v>
      </c>
      <c r="J99" s="25"/>
      <c r="K99" s="25"/>
      <c r="L99" s="37"/>
      <c r="M99" s="25"/>
      <c r="N99" s="25"/>
      <c r="O99" s="37"/>
      <c r="P99" s="25"/>
      <c r="Q99" s="25"/>
      <c r="R99" s="26"/>
      <c r="S99" s="25">
        <f>SUM(S100:S102)</f>
        <v>27801362</v>
      </c>
      <c r="V99" s="15"/>
    </row>
    <row r="100" spans="1:22" ht="15.75">
      <c r="A100" s="12" t="s">
        <v>116</v>
      </c>
      <c r="B100" s="25"/>
      <c r="C100" s="26"/>
      <c r="D100" s="25"/>
      <c r="E100" s="25"/>
      <c r="F100" s="37"/>
      <c r="G100" s="25">
        <v>1</v>
      </c>
      <c r="H100" s="39">
        <v>1544.9</v>
      </c>
      <c r="I100" s="37">
        <v>2239500</v>
      </c>
      <c r="J100" s="25"/>
      <c r="K100" s="25"/>
      <c r="L100" s="37"/>
      <c r="M100" s="25"/>
      <c r="N100" s="25"/>
      <c r="O100" s="37"/>
      <c r="P100" s="25"/>
      <c r="Q100" s="25"/>
      <c r="R100" s="26"/>
      <c r="S100" s="25">
        <f>D100+F100+I100+K100+M100+O100</f>
        <v>2239500</v>
      </c>
      <c r="V100" s="15"/>
    </row>
    <row r="101" spans="1:22" ht="22.5">
      <c r="A101" s="12" t="s">
        <v>117</v>
      </c>
      <c r="B101" s="25"/>
      <c r="C101" s="26"/>
      <c r="D101" s="25"/>
      <c r="E101" s="25"/>
      <c r="F101" s="37"/>
      <c r="G101" s="25">
        <v>1</v>
      </c>
      <c r="H101" s="39">
        <v>2217.15</v>
      </c>
      <c r="I101" s="37">
        <v>18506276</v>
      </c>
      <c r="J101" s="25"/>
      <c r="K101" s="25"/>
      <c r="L101" s="37"/>
      <c r="M101" s="25"/>
      <c r="N101" s="25"/>
      <c r="O101" s="37"/>
      <c r="P101" s="25"/>
      <c r="Q101" s="25"/>
      <c r="R101" s="26"/>
      <c r="S101" s="25">
        <f>D101+F101+I101+K101+M101+O101</f>
        <v>18506276</v>
      </c>
      <c r="T101" s="6" t="s">
        <v>121</v>
      </c>
      <c r="V101" s="15"/>
    </row>
    <row r="102" spans="1:22" s="4" customFormat="1" ht="15.75">
      <c r="A102" s="24" t="s">
        <v>118</v>
      </c>
      <c r="B102" s="25">
        <v>2</v>
      </c>
      <c r="C102" s="26">
        <v>0.071303</v>
      </c>
      <c r="D102" s="25">
        <v>3707756</v>
      </c>
      <c r="E102" s="25"/>
      <c r="F102" s="37"/>
      <c r="G102" s="25">
        <v>7</v>
      </c>
      <c r="H102" s="39">
        <v>1661.95</v>
      </c>
      <c r="I102" s="37">
        <v>3347830</v>
      </c>
      <c r="J102" s="25"/>
      <c r="K102" s="25"/>
      <c r="L102" s="37"/>
      <c r="M102" s="25"/>
      <c r="N102" s="25"/>
      <c r="O102" s="37"/>
      <c r="P102" s="25"/>
      <c r="Q102" s="25"/>
      <c r="R102" s="26"/>
      <c r="S102" s="25">
        <f>D102+F102+I102+K102+M102+O102</f>
        <v>7055586</v>
      </c>
      <c r="T102" s="6"/>
      <c r="V102" s="16"/>
    </row>
    <row r="103" spans="1:22" s="4" customFormat="1" ht="15.75">
      <c r="A103" s="11" t="s">
        <v>11</v>
      </c>
      <c r="B103" s="25">
        <f>SUM(B104+B106+B108)</f>
        <v>34665</v>
      </c>
      <c r="C103" s="26">
        <f>SUM(C104+C106+C108)</f>
        <v>2473.7656909999996</v>
      </c>
      <c r="D103" s="25">
        <f>SUM(D104+D106+D108)</f>
        <v>18382513482</v>
      </c>
      <c r="E103" s="25">
        <f aca="true" t="shared" si="22" ref="E103:M103">SUM(E104+E106)</f>
        <v>1429</v>
      </c>
      <c r="F103" s="37">
        <f t="shared" si="22"/>
        <v>5505695204</v>
      </c>
      <c r="G103" s="25">
        <f t="shared" si="22"/>
        <v>33</v>
      </c>
      <c r="H103" s="39">
        <f t="shared" si="22"/>
        <v>101247.83</v>
      </c>
      <c r="I103" s="37">
        <f t="shared" si="22"/>
        <v>621827323</v>
      </c>
      <c r="J103" s="25">
        <f t="shared" si="22"/>
        <v>20</v>
      </c>
      <c r="K103" s="25">
        <f t="shared" si="22"/>
        <v>608816</v>
      </c>
      <c r="L103" s="37">
        <f t="shared" si="22"/>
        <v>85</v>
      </c>
      <c r="M103" s="25">
        <f t="shared" si="22"/>
        <v>23987812</v>
      </c>
      <c r="N103" s="25">
        <f>SUM(N104+N106+N108)</f>
        <v>122</v>
      </c>
      <c r="O103" s="37">
        <f>SUM(O104+O106+O108)</f>
        <v>5500300</v>
      </c>
      <c r="P103" s="25"/>
      <c r="Q103" s="25"/>
      <c r="R103" s="26"/>
      <c r="S103" s="25">
        <f>SUM(S104+S106+S108)</f>
        <v>24540132937</v>
      </c>
      <c r="T103" s="7"/>
      <c r="V103" s="16"/>
    </row>
    <row r="104" spans="1:22" ht="15.75">
      <c r="A104" s="11" t="s">
        <v>37</v>
      </c>
      <c r="B104" s="25">
        <f>SUM(B105)</f>
        <v>34639</v>
      </c>
      <c r="C104" s="26">
        <f aca="true" t="shared" si="23" ref="C104:O104">SUM(C105)</f>
        <v>2444.62985</v>
      </c>
      <c r="D104" s="25">
        <f t="shared" si="23"/>
        <v>17527594999</v>
      </c>
      <c r="E104" s="25">
        <f t="shared" si="23"/>
        <v>1426</v>
      </c>
      <c r="F104" s="37">
        <f t="shared" si="23"/>
        <v>5406962379</v>
      </c>
      <c r="G104" s="25">
        <f t="shared" si="23"/>
        <v>25</v>
      </c>
      <c r="H104" s="39">
        <f t="shared" si="23"/>
        <v>53005.87</v>
      </c>
      <c r="I104" s="37">
        <f t="shared" si="23"/>
        <v>432673528</v>
      </c>
      <c r="J104" s="25">
        <f t="shared" si="23"/>
        <v>20</v>
      </c>
      <c r="K104" s="25">
        <f t="shared" si="23"/>
        <v>608816</v>
      </c>
      <c r="L104" s="37">
        <f t="shared" si="23"/>
        <v>85</v>
      </c>
      <c r="M104" s="25">
        <f t="shared" si="23"/>
        <v>23987812</v>
      </c>
      <c r="N104" s="25">
        <f t="shared" si="23"/>
        <v>101</v>
      </c>
      <c r="O104" s="37">
        <f t="shared" si="23"/>
        <v>3183640</v>
      </c>
      <c r="P104" s="25"/>
      <c r="Q104" s="25"/>
      <c r="R104" s="26"/>
      <c r="S104" s="25">
        <f>SUM(S105:S105)</f>
        <v>23395011174</v>
      </c>
      <c r="T104" s="7"/>
      <c r="V104" s="15"/>
    </row>
    <row r="105" spans="1:22" ht="33.75">
      <c r="A105" s="12" t="s">
        <v>4</v>
      </c>
      <c r="B105" s="25">
        <v>34639</v>
      </c>
      <c r="C105" s="26">
        <v>2444.62985</v>
      </c>
      <c r="D105" s="25">
        <v>17527594999</v>
      </c>
      <c r="E105" s="25">
        <v>1426</v>
      </c>
      <c r="F105" s="37">
        <v>5406962379</v>
      </c>
      <c r="G105" s="25">
        <v>25</v>
      </c>
      <c r="H105" s="39">
        <v>53005.87</v>
      </c>
      <c r="I105" s="37">
        <v>432673528</v>
      </c>
      <c r="J105" s="25">
        <v>20</v>
      </c>
      <c r="K105" s="25">
        <v>608816</v>
      </c>
      <c r="L105" s="37">
        <v>85</v>
      </c>
      <c r="M105" s="25">
        <v>23987812</v>
      </c>
      <c r="N105" s="25">
        <v>101</v>
      </c>
      <c r="O105" s="37">
        <v>3183640</v>
      </c>
      <c r="P105" s="25"/>
      <c r="Q105" s="25"/>
      <c r="R105" s="26"/>
      <c r="S105" s="25">
        <f>D105+F105+I105+K105+M105+O105</f>
        <v>23395011174</v>
      </c>
      <c r="T105" s="6" t="s">
        <v>145</v>
      </c>
      <c r="V105" s="15"/>
    </row>
    <row r="106" spans="1:22" ht="15.75">
      <c r="A106" s="11" t="s">
        <v>50</v>
      </c>
      <c r="B106" s="25">
        <f>SUM(B107)</f>
        <v>21</v>
      </c>
      <c r="C106" s="26">
        <f aca="true" t="shared" si="24" ref="C106:O106">SUM(C107)</f>
        <v>28.153695000000003</v>
      </c>
      <c r="D106" s="25">
        <f t="shared" si="24"/>
        <v>710333913</v>
      </c>
      <c r="E106" s="25">
        <f t="shared" si="24"/>
        <v>3</v>
      </c>
      <c r="F106" s="37">
        <f t="shared" si="24"/>
        <v>98732825</v>
      </c>
      <c r="G106" s="25">
        <f t="shared" si="24"/>
        <v>8</v>
      </c>
      <c r="H106" s="39">
        <f t="shared" si="24"/>
        <v>48241.96</v>
      </c>
      <c r="I106" s="37">
        <f t="shared" si="24"/>
        <v>189153795</v>
      </c>
      <c r="J106" s="25"/>
      <c r="K106" s="25"/>
      <c r="L106" s="37"/>
      <c r="M106" s="25"/>
      <c r="N106" s="25">
        <f t="shared" si="24"/>
        <v>3</v>
      </c>
      <c r="O106" s="37">
        <f t="shared" si="24"/>
        <v>96000</v>
      </c>
      <c r="P106" s="25"/>
      <c r="Q106" s="25"/>
      <c r="R106" s="26"/>
      <c r="S106" s="25">
        <f>SUM(S107)</f>
        <v>998316533</v>
      </c>
      <c r="T106" s="7"/>
      <c r="V106" s="15"/>
    </row>
    <row r="107" spans="1:22" s="4" customFormat="1" ht="15.75">
      <c r="A107" s="12" t="s">
        <v>9</v>
      </c>
      <c r="B107" s="25">
        <v>21</v>
      </c>
      <c r="C107" s="26">
        <v>28.153695000000003</v>
      </c>
      <c r="D107" s="25">
        <v>710333913</v>
      </c>
      <c r="E107" s="25">
        <v>3</v>
      </c>
      <c r="F107" s="37">
        <v>98732825</v>
      </c>
      <c r="G107" s="25">
        <v>8</v>
      </c>
      <c r="H107" s="39">
        <v>48241.96</v>
      </c>
      <c r="I107" s="37">
        <v>189153795</v>
      </c>
      <c r="J107" s="25"/>
      <c r="K107" s="25"/>
      <c r="L107" s="37"/>
      <c r="M107" s="25"/>
      <c r="N107" s="25">
        <v>3</v>
      </c>
      <c r="O107" s="37">
        <v>96000</v>
      </c>
      <c r="P107" s="25"/>
      <c r="Q107" s="25"/>
      <c r="R107" s="26"/>
      <c r="S107" s="25">
        <f>D107+F107+I107+K107+M107+O107</f>
        <v>998316533</v>
      </c>
      <c r="T107" s="6" t="s">
        <v>123</v>
      </c>
      <c r="V107" s="16"/>
    </row>
    <row r="108" spans="1:22" s="4" customFormat="1" ht="15.75">
      <c r="A108" s="11" t="s">
        <v>46</v>
      </c>
      <c r="B108" s="25">
        <f aca="true" t="shared" si="25" ref="B108:D109">SUM(B109)</f>
        <v>5</v>
      </c>
      <c r="C108" s="26">
        <f t="shared" si="25"/>
        <v>0.982146</v>
      </c>
      <c r="D108" s="25">
        <f t="shared" si="25"/>
        <v>144584570</v>
      </c>
      <c r="E108" s="25"/>
      <c r="F108" s="37"/>
      <c r="G108" s="25"/>
      <c r="H108" s="39"/>
      <c r="I108" s="37"/>
      <c r="J108" s="25"/>
      <c r="K108" s="25"/>
      <c r="L108" s="37"/>
      <c r="M108" s="25"/>
      <c r="N108" s="25">
        <v>18</v>
      </c>
      <c r="O108" s="37">
        <v>2220660</v>
      </c>
      <c r="P108" s="25"/>
      <c r="Q108" s="25"/>
      <c r="R108" s="26"/>
      <c r="S108" s="25">
        <f>SUM(S109)</f>
        <v>146805230</v>
      </c>
      <c r="T108" s="7"/>
      <c r="V108" s="16"/>
    </row>
    <row r="109" spans="1:22" ht="15.75">
      <c r="A109" s="11" t="s">
        <v>37</v>
      </c>
      <c r="B109" s="25">
        <f t="shared" si="25"/>
        <v>5</v>
      </c>
      <c r="C109" s="26">
        <f t="shared" si="25"/>
        <v>0.982146</v>
      </c>
      <c r="D109" s="25">
        <f t="shared" si="25"/>
        <v>144584570</v>
      </c>
      <c r="E109" s="25"/>
      <c r="F109" s="37"/>
      <c r="G109" s="25"/>
      <c r="H109" s="39"/>
      <c r="I109" s="37"/>
      <c r="J109" s="25"/>
      <c r="K109" s="25"/>
      <c r="L109" s="37"/>
      <c r="M109" s="25"/>
      <c r="N109" s="25">
        <f>SUM(N110)</f>
        <v>18</v>
      </c>
      <c r="O109" s="37">
        <f>SUM(O110)</f>
        <v>2220660</v>
      </c>
      <c r="P109" s="25"/>
      <c r="Q109" s="25"/>
      <c r="R109" s="26"/>
      <c r="S109" s="25">
        <f>SUM(S110)</f>
        <v>146805230</v>
      </c>
      <c r="T109" s="7"/>
      <c r="V109" s="15"/>
    </row>
    <row r="110" spans="1:22" s="4" customFormat="1" ht="15.75">
      <c r="A110" s="12" t="s">
        <v>119</v>
      </c>
      <c r="B110" s="25">
        <v>5</v>
      </c>
      <c r="C110" s="26">
        <v>0.982146</v>
      </c>
      <c r="D110" s="25">
        <v>144584570</v>
      </c>
      <c r="E110" s="25"/>
      <c r="F110" s="37"/>
      <c r="G110" s="25"/>
      <c r="H110" s="39"/>
      <c r="I110" s="37"/>
      <c r="J110" s="25"/>
      <c r="K110" s="25"/>
      <c r="L110" s="37"/>
      <c r="M110" s="25"/>
      <c r="N110" s="25">
        <v>18</v>
      </c>
      <c r="O110" s="37">
        <v>2220660</v>
      </c>
      <c r="P110" s="25"/>
      <c r="Q110" s="25"/>
      <c r="R110" s="26"/>
      <c r="S110" s="25">
        <f>D110+F110+I110+K110+M110+O110</f>
        <v>146805230</v>
      </c>
      <c r="T110" s="6" t="s">
        <v>123</v>
      </c>
      <c r="V110" s="16"/>
    </row>
    <row r="111" spans="1:22" s="4" customFormat="1" ht="15.75">
      <c r="A111" s="11" t="s">
        <v>12</v>
      </c>
      <c r="B111" s="25"/>
      <c r="C111" s="26"/>
      <c r="D111" s="25"/>
      <c r="E111" s="25"/>
      <c r="F111" s="37"/>
      <c r="G111" s="25"/>
      <c r="H111" s="39"/>
      <c r="I111" s="37"/>
      <c r="J111" s="25">
        <f>SUM(J112)</f>
        <v>8</v>
      </c>
      <c r="K111" s="25">
        <f>SUM(K112)</f>
        <v>62403740</v>
      </c>
      <c r="L111" s="37"/>
      <c r="M111" s="25"/>
      <c r="N111" s="25">
        <f>SUM(N112)</f>
        <v>1</v>
      </c>
      <c r="O111" s="37">
        <f>SUM(O112)</f>
        <v>7380000</v>
      </c>
      <c r="P111" s="25">
        <f>SUM(P112)</f>
        <v>6700000</v>
      </c>
      <c r="Q111" s="25">
        <f>SUM(Q112)</f>
        <v>67000000</v>
      </c>
      <c r="R111" s="26"/>
      <c r="S111" s="25">
        <f>SUM(S112)</f>
        <v>136783740</v>
      </c>
      <c r="T111" s="7"/>
      <c r="V111" s="16"/>
    </row>
    <row r="112" spans="1:22" ht="15.75">
      <c r="A112" s="11" t="s">
        <v>37</v>
      </c>
      <c r="B112" s="25"/>
      <c r="C112" s="26"/>
      <c r="D112" s="25"/>
      <c r="E112" s="25"/>
      <c r="F112" s="37"/>
      <c r="G112" s="25"/>
      <c r="H112" s="39"/>
      <c r="I112" s="37"/>
      <c r="J112" s="25">
        <f>SUM(J113:J114)</f>
        <v>8</v>
      </c>
      <c r="K112" s="25">
        <f>SUM(K113:K114)</f>
        <v>62403740</v>
      </c>
      <c r="L112" s="37"/>
      <c r="M112" s="25"/>
      <c r="N112" s="25">
        <f>SUM(N113:N114)</f>
        <v>1</v>
      </c>
      <c r="O112" s="37">
        <f>SUM(O113:O114)</f>
        <v>7380000</v>
      </c>
      <c r="P112" s="25">
        <f>SUM(P113:P114)</f>
        <v>6700000</v>
      </c>
      <c r="Q112" s="25">
        <f>SUM(Q113:Q114)</f>
        <v>67000000</v>
      </c>
      <c r="R112" s="26"/>
      <c r="S112" s="25">
        <f>SUM(S113:S114)</f>
        <v>136783740</v>
      </c>
      <c r="T112" s="7"/>
      <c r="V112" s="15"/>
    </row>
    <row r="113" spans="1:22" ht="15.75">
      <c r="A113" s="12" t="s">
        <v>4</v>
      </c>
      <c r="B113" s="25"/>
      <c r="C113" s="26"/>
      <c r="D113" s="25"/>
      <c r="E113" s="25"/>
      <c r="F113" s="37"/>
      <c r="G113" s="25"/>
      <c r="H113" s="39"/>
      <c r="I113" s="37"/>
      <c r="J113" s="25"/>
      <c r="K113" s="25"/>
      <c r="L113" s="37"/>
      <c r="M113" s="25"/>
      <c r="N113" s="25"/>
      <c r="O113" s="37"/>
      <c r="P113" s="25">
        <v>6700000</v>
      </c>
      <c r="Q113" s="25">
        <v>67000000</v>
      </c>
      <c r="R113" s="26"/>
      <c r="S113" s="25">
        <f>D113+F113+I113+K113+M113+O113+Q113</f>
        <v>67000000</v>
      </c>
      <c r="V113" s="15"/>
    </row>
    <row r="114" spans="1:22" s="4" customFormat="1" ht="22.5">
      <c r="A114" s="12" t="s">
        <v>13</v>
      </c>
      <c r="B114" s="25"/>
      <c r="C114" s="26"/>
      <c r="D114" s="25"/>
      <c r="E114" s="25"/>
      <c r="F114" s="37"/>
      <c r="G114" s="25"/>
      <c r="H114" s="39"/>
      <c r="I114" s="37"/>
      <c r="J114" s="25">
        <v>8</v>
      </c>
      <c r="K114" s="25">
        <v>62403740</v>
      </c>
      <c r="L114" s="37"/>
      <c r="M114" s="25"/>
      <c r="N114" s="25">
        <v>1</v>
      </c>
      <c r="O114" s="37">
        <v>7380000</v>
      </c>
      <c r="P114" s="25"/>
      <c r="Q114" s="25"/>
      <c r="R114" s="26"/>
      <c r="S114" s="25">
        <f>D114+F114+I114+K114+M114+O114+Q114</f>
        <v>69783740</v>
      </c>
      <c r="T114" s="6" t="s">
        <v>146</v>
      </c>
      <c r="V114" s="16"/>
    </row>
    <row r="115" spans="1:22" s="4" customFormat="1" ht="15.75">
      <c r="A115" s="11" t="s">
        <v>15</v>
      </c>
      <c r="B115" s="25">
        <f>B116+B118+B119</f>
        <v>599</v>
      </c>
      <c r="C115" s="26">
        <f>C116+C118+C119</f>
        <v>56.45308</v>
      </c>
      <c r="D115" s="25">
        <f>D116+D118+D119</f>
        <v>1058704947</v>
      </c>
      <c r="E115" s="25"/>
      <c r="F115" s="37"/>
      <c r="G115" s="25">
        <f>G116+G118+G119</f>
        <v>2</v>
      </c>
      <c r="H115" s="39">
        <f>H116+H118+H119</f>
        <v>3351.2</v>
      </c>
      <c r="I115" s="37">
        <f>I116+I118+I119</f>
        <v>48245684</v>
      </c>
      <c r="J115" s="25"/>
      <c r="K115" s="25"/>
      <c r="L115" s="37"/>
      <c r="M115" s="25"/>
      <c r="N115" s="25"/>
      <c r="O115" s="37"/>
      <c r="P115" s="25">
        <v>50682</v>
      </c>
      <c r="Q115" s="25">
        <v>50682000</v>
      </c>
      <c r="R115" s="26"/>
      <c r="S115" s="25">
        <f>S116+S118+S119</f>
        <v>1157632631</v>
      </c>
      <c r="T115" s="7"/>
      <c r="V115" s="16"/>
    </row>
    <row r="116" spans="1:22" ht="15.75">
      <c r="A116" s="11" t="s">
        <v>37</v>
      </c>
      <c r="B116" s="25">
        <f>SUM(B117)</f>
        <v>597</v>
      </c>
      <c r="C116" s="26">
        <f>SUM(C117)</f>
        <v>55.420998</v>
      </c>
      <c r="D116" s="25">
        <f>SUM(D117)</f>
        <v>1038699709</v>
      </c>
      <c r="E116" s="25"/>
      <c r="F116" s="37"/>
      <c r="G116" s="25"/>
      <c r="H116" s="39"/>
      <c r="I116" s="37"/>
      <c r="J116" s="25"/>
      <c r="K116" s="25"/>
      <c r="L116" s="37"/>
      <c r="M116" s="25"/>
      <c r="N116" s="25"/>
      <c r="O116" s="37"/>
      <c r="P116" s="25">
        <v>50682</v>
      </c>
      <c r="Q116" s="25">
        <v>50682000</v>
      </c>
      <c r="R116" s="26"/>
      <c r="S116" s="25">
        <f>SUM(S117)</f>
        <v>1089381709</v>
      </c>
      <c r="T116" s="7"/>
      <c r="V116" s="15"/>
    </row>
    <row r="117" spans="1:22" ht="22.5">
      <c r="A117" s="12" t="s">
        <v>4</v>
      </c>
      <c r="B117" s="25">
        <v>597</v>
      </c>
      <c r="C117" s="26">
        <v>55.420998</v>
      </c>
      <c r="D117" s="25">
        <v>1038699709</v>
      </c>
      <c r="E117" s="25"/>
      <c r="F117" s="37"/>
      <c r="G117" s="25"/>
      <c r="H117" s="39"/>
      <c r="I117" s="37"/>
      <c r="J117" s="25"/>
      <c r="K117" s="25"/>
      <c r="L117" s="37"/>
      <c r="M117" s="25"/>
      <c r="N117" s="25"/>
      <c r="O117" s="37"/>
      <c r="P117" s="25">
        <v>50682</v>
      </c>
      <c r="Q117" s="25">
        <v>50682000</v>
      </c>
      <c r="R117" s="26"/>
      <c r="S117" s="25">
        <f>D117+F117+I117+K117+M117+O117+Q117</f>
        <v>1089381709</v>
      </c>
      <c r="T117" s="6" t="s">
        <v>147</v>
      </c>
      <c r="V117" s="15"/>
    </row>
    <row r="118" spans="1:22" ht="22.5">
      <c r="A118" s="12" t="s">
        <v>13</v>
      </c>
      <c r="B118" s="25">
        <v>1</v>
      </c>
      <c r="C118" s="26">
        <v>1.029463</v>
      </c>
      <c r="D118" s="25">
        <v>20000000</v>
      </c>
      <c r="E118" s="25"/>
      <c r="F118" s="37"/>
      <c r="G118" s="25">
        <v>2</v>
      </c>
      <c r="H118" s="39">
        <v>3351.2</v>
      </c>
      <c r="I118" s="37">
        <v>48245684</v>
      </c>
      <c r="J118" s="25"/>
      <c r="K118" s="25"/>
      <c r="L118" s="37"/>
      <c r="M118" s="25"/>
      <c r="N118" s="25"/>
      <c r="O118" s="37"/>
      <c r="P118" s="25"/>
      <c r="Q118" s="25"/>
      <c r="R118" s="26"/>
      <c r="S118" s="25">
        <f>D118+F118+I118+K118+M118+O118+Q118</f>
        <v>68245684</v>
      </c>
      <c r="T118" s="6" t="s">
        <v>148</v>
      </c>
      <c r="U118" s="17"/>
      <c r="V118" s="15"/>
    </row>
    <row r="119" spans="1:21" ht="15.75">
      <c r="A119" s="12" t="s">
        <v>52</v>
      </c>
      <c r="B119" s="25">
        <f>SUM(B120)</f>
        <v>1</v>
      </c>
      <c r="C119" s="26">
        <f>SUM(C120)</f>
        <v>0.002619</v>
      </c>
      <c r="D119" s="25">
        <f>SUM(D120)</f>
        <v>5238</v>
      </c>
      <c r="E119" s="25"/>
      <c r="F119" s="37"/>
      <c r="G119" s="25"/>
      <c r="H119" s="39"/>
      <c r="I119" s="37"/>
      <c r="J119" s="25"/>
      <c r="K119" s="25"/>
      <c r="L119" s="37"/>
      <c r="M119" s="25"/>
      <c r="N119" s="25"/>
      <c r="O119" s="37"/>
      <c r="P119" s="25"/>
      <c r="Q119" s="25"/>
      <c r="R119" s="26"/>
      <c r="S119" s="25">
        <f>SUM(S120)</f>
        <v>5238</v>
      </c>
      <c r="U119" s="17"/>
    </row>
    <row r="120" spans="1:20" ht="15.75">
      <c r="A120" s="24" t="s">
        <v>120</v>
      </c>
      <c r="B120" s="25">
        <v>1</v>
      </c>
      <c r="C120" s="26">
        <v>0.002619</v>
      </c>
      <c r="D120" s="25">
        <v>5238</v>
      </c>
      <c r="E120" s="25"/>
      <c r="F120" s="37"/>
      <c r="G120" s="25"/>
      <c r="H120" s="39"/>
      <c r="I120" s="37"/>
      <c r="J120" s="25"/>
      <c r="K120" s="25"/>
      <c r="L120" s="37"/>
      <c r="M120" s="25"/>
      <c r="N120" s="25"/>
      <c r="O120" s="37"/>
      <c r="P120" s="25"/>
      <c r="Q120" s="25"/>
      <c r="R120" s="26"/>
      <c r="S120" s="25">
        <f>D120+F120+I120+K120+M120+O120+Q120</f>
        <v>5238</v>
      </c>
      <c r="T120" s="6" t="s">
        <v>138</v>
      </c>
    </row>
    <row r="121" spans="12:19" ht="15.75">
      <c r="L121" s="41"/>
      <c r="S121" s="18"/>
    </row>
  </sheetData>
  <mergeCells count="12">
    <mergeCell ref="A3:T3"/>
    <mergeCell ref="A2:T2"/>
    <mergeCell ref="A1:T1"/>
    <mergeCell ref="P4:Q4"/>
    <mergeCell ref="S4:S5"/>
    <mergeCell ref="T4:T5"/>
    <mergeCell ref="B4:D4"/>
    <mergeCell ref="E4:F4"/>
    <mergeCell ref="G4:I4"/>
    <mergeCell ref="J4:K4"/>
    <mergeCell ref="L4:M4"/>
    <mergeCell ref="N4:O4"/>
  </mergeCells>
  <printOptions horizontalCentered="1"/>
  <pageMargins left="0" right="0" top="0.5118110236220472" bottom="0.3937007874015748" header="0.31496062992125984" footer="0.1968503937007874"/>
  <pageSetup horizontalDpi="600" verticalDpi="600" orientation="landscape" paperSize="8" scale="89" r:id="rId1"/>
  <headerFooter alignWithMargins="0">
    <oddFooter>&amp;R第&amp;P頁,共&amp;N頁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2017-02-17T03:16:18Z</cp:lastPrinted>
  <dcterms:created xsi:type="dcterms:W3CDTF">2007-03-07T08:48:14Z</dcterms:created>
  <dcterms:modified xsi:type="dcterms:W3CDTF">2017-02-17T03:37:07Z</dcterms:modified>
  <cp:category/>
  <cp:version/>
  <cp:contentType/>
  <cp:contentStatus/>
</cp:coreProperties>
</file>