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5480" windowHeight="6420" activeTab="0"/>
  </bookViews>
  <sheets>
    <sheet name="Sheet1" sheetId="1" r:id="rId1"/>
    <sheet name="Sheet2" sheetId="2" r:id="rId2"/>
    <sheet name="Sheet3" sheetId="3" r:id="rId3"/>
  </sheets>
  <definedNames>
    <definedName name="_xlnm.Print_Area" localSheetId="0">'Sheet1'!$A$2:$K$254</definedName>
  </definedNames>
  <calcPr fullCalcOnLoad="1"/>
</workbook>
</file>

<file path=xl/sharedStrings.xml><?xml version="1.0" encoding="utf-8"?>
<sst xmlns="http://schemas.openxmlformats.org/spreadsheetml/2006/main" count="446" uniqueCount="293">
  <si>
    <t>三、以前年度剩餘款處理情形：</t>
  </si>
  <si>
    <t>五、本年度公益彩券盈餘分配預算編列情形：</t>
  </si>
  <si>
    <t>六、公益彩券盈餘分配之執行數：</t>
  </si>
  <si>
    <t>小計</t>
  </si>
  <si>
    <t>業務單位</t>
  </si>
  <si>
    <t>主管簽章：</t>
  </si>
  <si>
    <t>會計單位</t>
  </si>
  <si>
    <t>機關主管</t>
  </si>
  <si>
    <t>本年度預算數</t>
  </si>
  <si>
    <t>備註</t>
  </si>
  <si>
    <r>
      <t>合</t>
    </r>
    <r>
      <rPr>
        <b/>
        <sz val="12"/>
        <color indexed="8"/>
        <rFont val="Times New Roman"/>
        <family val="1"/>
      </rPr>
      <t xml:space="preserve">        </t>
    </r>
    <r>
      <rPr>
        <b/>
        <sz val="12"/>
        <color indexed="8"/>
        <rFont val="標楷體"/>
        <family val="4"/>
      </rPr>
      <t>計</t>
    </r>
  </si>
  <si>
    <r>
      <t>簽</t>
    </r>
    <r>
      <rPr>
        <sz val="12"/>
        <rFont val="Times New Roman"/>
        <family val="1"/>
      </rPr>
      <t xml:space="preserve">    </t>
    </r>
    <r>
      <rPr>
        <sz val="12"/>
        <rFont val="標楷體"/>
        <family val="4"/>
      </rPr>
      <t>章：</t>
    </r>
  </si>
  <si>
    <t>小計</t>
  </si>
  <si>
    <t>小計</t>
  </si>
  <si>
    <t>小計</t>
  </si>
  <si>
    <t>小計</t>
  </si>
  <si>
    <t xml:space="preserve"> </t>
  </si>
  <si>
    <t>承辦人員簽章：</t>
  </si>
  <si>
    <t>備註：簽章欄得由各該直轄巿、縣巿政府視業務劃分，自行調整。</t>
  </si>
  <si>
    <t xml:space="preserve">八、公益彩券盈餘預算經費動支及核銷預估情形： （第4季報表本欄免填）                                  </t>
  </si>
  <si>
    <t>公益彩券盈餘分配辦理社會福利事業情形季報表</t>
  </si>
  <si>
    <t xml:space="preserve">          2.歲出預算社會福利科目金額係指總預算歲出政事別預算總表中，社會福利支出科目預算數。</t>
  </si>
  <si>
    <r>
      <t>本年度</t>
    </r>
    <r>
      <rPr>
        <sz val="10"/>
        <rFont val="Times New Roman"/>
        <family val="1"/>
      </rPr>
      <t>1</t>
    </r>
    <r>
      <rPr>
        <sz val="10"/>
        <rFont val="標楷體"/>
        <family val="4"/>
      </rPr>
      <t>月起至本季截止累計執行數</t>
    </r>
  </si>
  <si>
    <r>
      <t>第</t>
    </r>
    <r>
      <rPr>
        <sz val="12"/>
        <rFont val="Times New Roman"/>
        <family val="1"/>
      </rPr>
      <t>2</t>
    </r>
    <r>
      <rPr>
        <sz val="12"/>
        <rFont val="標楷體"/>
        <family val="4"/>
      </rPr>
      <t>季執行數</t>
    </r>
  </si>
  <si>
    <r>
      <t>第</t>
    </r>
    <r>
      <rPr>
        <sz val="12"/>
        <rFont val="Times New Roman"/>
        <family val="1"/>
      </rPr>
      <t>3</t>
    </r>
    <r>
      <rPr>
        <sz val="12"/>
        <rFont val="標楷體"/>
        <family val="4"/>
      </rPr>
      <t>季執行數</t>
    </r>
  </si>
  <si>
    <r>
      <t>第</t>
    </r>
    <r>
      <rPr>
        <sz val="12"/>
        <rFont val="Times New Roman"/>
        <family val="1"/>
      </rPr>
      <t>4</t>
    </r>
    <r>
      <rPr>
        <sz val="12"/>
        <rFont val="標楷體"/>
        <family val="4"/>
      </rPr>
      <t>季執行數</t>
    </r>
  </si>
  <si>
    <r>
      <t>執行率（</t>
    </r>
    <r>
      <rPr>
        <sz val="11"/>
        <rFont val="Times New Roman"/>
        <family val="1"/>
      </rPr>
      <t>%</t>
    </r>
    <r>
      <rPr>
        <sz val="11"/>
        <rFont val="標楷體"/>
        <family val="4"/>
      </rPr>
      <t>）</t>
    </r>
  </si>
  <si>
    <r>
      <t>第</t>
    </r>
    <r>
      <rPr>
        <sz val="12"/>
        <rFont val="Times New Roman"/>
        <family val="1"/>
      </rPr>
      <t>1</t>
    </r>
    <r>
      <rPr>
        <sz val="12"/>
        <rFont val="標楷體"/>
        <family val="4"/>
      </rPr>
      <t>季執行數</t>
    </r>
  </si>
  <si>
    <t>單位：新臺幣元</t>
  </si>
  <si>
    <t xml:space="preserve">    □納入集中支付(計息：□是、□否)</t>
  </si>
  <si>
    <t>九、公庫向公益彩券盈餘基金或專戶調借(未歸墊)情形：</t>
  </si>
  <si>
    <t>項目</t>
  </si>
  <si>
    <t>（一）福利服務</t>
  </si>
  <si>
    <t>（三）社會保險</t>
  </si>
  <si>
    <t>（四）國民就業</t>
  </si>
  <si>
    <t>（五）醫療保健</t>
  </si>
  <si>
    <t>（四）第二季季報表另檢附「公益彩券盈餘分配支用編列情形表」如後。(公益彩券盈餘分配支用編列
      情形表係揭露公益彩券運用計畫財源編列情形，至是否符合相關運用規範，仍以年度考核審認
      結果為準。)</t>
  </si>
  <si>
    <r>
      <t>七、本年度</t>
    </r>
    <r>
      <rPr>
        <sz val="14"/>
        <rFont val="Times New Roman"/>
        <family val="1"/>
      </rPr>
      <t>1</t>
    </r>
    <r>
      <rPr>
        <sz val="14"/>
        <rFont val="標楷體"/>
        <family val="4"/>
      </rPr>
      <t>月起至本季截止公益彩券盈餘分配剩餘情形：</t>
    </r>
  </si>
  <si>
    <r>
      <t xml:space="preserve">         □調借，金額</t>
    </r>
    <r>
      <rPr>
        <u val="single"/>
        <sz val="14"/>
        <rFont val="標楷體"/>
        <family val="4"/>
      </rPr>
      <t>　　　　　</t>
    </r>
    <r>
      <rPr>
        <sz val="14"/>
        <rFont val="標楷體"/>
        <family val="4"/>
      </rPr>
      <t>，計息：□是、□否</t>
    </r>
  </si>
  <si>
    <t>4.身心障礙者福利</t>
  </si>
  <si>
    <r>
      <t xml:space="preserve">   </t>
    </r>
    <r>
      <rPr>
        <b/>
        <u val="single"/>
        <sz val="16"/>
        <color indexed="8"/>
        <rFont val="標楷體"/>
        <family val="4"/>
      </rPr>
      <t>雲林縣政府</t>
    </r>
  </si>
  <si>
    <t>一、本年度公益彩券盈餘分配管理方式：□基金管理■收支併列。</t>
  </si>
  <si>
    <r>
      <t>（一）截至去年度</t>
    </r>
    <r>
      <rPr>
        <sz val="14"/>
        <color indexed="8"/>
        <rFont val="Times New Roman"/>
        <family val="1"/>
      </rPr>
      <t>12</t>
    </r>
    <r>
      <rPr>
        <sz val="14"/>
        <color indexed="8"/>
        <rFont val="標楷體"/>
        <family val="4"/>
      </rPr>
      <t>月</t>
    </r>
    <r>
      <rPr>
        <sz val="14"/>
        <color indexed="8"/>
        <rFont val="Times New Roman"/>
        <family val="1"/>
      </rPr>
      <t>31</t>
    </r>
    <r>
      <rPr>
        <sz val="14"/>
        <color indexed="8"/>
        <rFont val="標楷體"/>
        <family val="4"/>
      </rPr>
      <t>日止，公益彩券盈餘分配待運用數為</t>
    </r>
    <r>
      <rPr>
        <sz val="14"/>
        <color indexed="8"/>
        <rFont val="Times New Roman"/>
        <family val="1"/>
      </rPr>
      <t xml:space="preserve">(a) </t>
    </r>
    <r>
      <rPr>
        <u val="single"/>
        <sz val="14"/>
        <color indexed="8"/>
        <rFont val="Times New Roman"/>
        <family val="1"/>
      </rPr>
      <t xml:space="preserve"> 609,588,004  </t>
    </r>
    <r>
      <rPr>
        <sz val="14"/>
        <color indexed="8"/>
        <rFont val="標楷體"/>
        <family val="4"/>
      </rPr>
      <t>元</t>
    </r>
    <r>
      <rPr>
        <sz val="14"/>
        <rFont val="Times New Roman"/>
        <family val="1"/>
      </rPr>
      <t xml:space="preserve"> </t>
    </r>
    <r>
      <rPr>
        <sz val="14"/>
        <color indexed="8"/>
        <rFont val="標楷體"/>
        <family val="4"/>
      </rPr>
      <t xml:space="preserve">。
</t>
    </r>
    <r>
      <rPr>
        <sz val="14"/>
        <color indexed="8"/>
        <rFont val="Times New Roman"/>
        <family val="1"/>
      </rPr>
      <t xml:space="preserve">                                                          (</t>
    </r>
    <r>
      <rPr>
        <sz val="14"/>
        <color indexed="8"/>
        <rFont val="標楷體"/>
        <family val="4"/>
      </rPr>
      <t>內含</t>
    </r>
    <r>
      <rPr>
        <sz val="14"/>
        <color indexed="8"/>
        <rFont val="Times New Roman"/>
        <family val="1"/>
      </rPr>
      <t>107</t>
    </r>
    <r>
      <rPr>
        <sz val="14"/>
        <color indexed="8"/>
        <rFont val="標楷體"/>
        <family val="4"/>
      </rPr>
      <t>年以前年度專戶利息收入</t>
    </r>
    <r>
      <rPr>
        <sz val="14"/>
        <color indexed="8"/>
        <rFont val="Times New Roman"/>
        <family val="1"/>
      </rPr>
      <t>198</t>
    </r>
    <r>
      <rPr>
        <sz val="14"/>
        <color indexed="8"/>
        <rFont val="標楷體"/>
        <family val="4"/>
      </rPr>
      <t>萬</t>
    </r>
    <r>
      <rPr>
        <sz val="14"/>
        <color indexed="8"/>
        <rFont val="Times New Roman"/>
        <family val="1"/>
      </rPr>
      <t>4,459</t>
    </r>
    <r>
      <rPr>
        <sz val="14"/>
        <color indexed="8"/>
        <rFont val="標楷體"/>
        <family val="4"/>
      </rPr>
      <t>元</t>
    </r>
    <r>
      <rPr>
        <sz val="14"/>
        <color indexed="8"/>
        <rFont val="Times New Roman"/>
        <family val="1"/>
      </rPr>
      <t>)</t>
    </r>
  </si>
  <si>
    <r>
      <t>（一）歲入預算</t>
    </r>
    <r>
      <rPr>
        <sz val="14"/>
        <rFont val="Times New Roman"/>
        <family val="1"/>
      </rPr>
      <t>/</t>
    </r>
    <r>
      <rPr>
        <sz val="14"/>
        <rFont val="標楷體"/>
        <family val="4"/>
      </rPr>
      <t>基金來源原編</t>
    </r>
    <r>
      <rPr>
        <u val="single"/>
        <sz val="14"/>
        <rFont val="Times New Roman"/>
        <family val="1"/>
      </rPr>
      <t xml:space="preserve"> 467,577,903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467,577,903  </t>
    </r>
    <r>
      <rPr>
        <sz val="14"/>
        <rFont val="標楷體"/>
        <family val="4"/>
      </rPr>
      <t>元。</t>
    </r>
  </si>
  <si>
    <r>
      <t>（二）歲出預算</t>
    </r>
    <r>
      <rPr>
        <sz val="14"/>
        <rFont val="Times New Roman"/>
        <family val="1"/>
      </rPr>
      <t>/</t>
    </r>
    <r>
      <rPr>
        <sz val="14"/>
        <rFont val="標楷體"/>
        <family val="4"/>
      </rPr>
      <t>基金用途原編</t>
    </r>
    <r>
      <rPr>
        <u val="single"/>
        <sz val="14"/>
        <rFont val="Times New Roman"/>
        <family val="1"/>
      </rPr>
      <t xml:space="preserve">  467,577,903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0    </t>
    </r>
    <r>
      <rPr>
        <sz val="14"/>
        <rFont val="標楷體"/>
        <family val="4"/>
      </rPr>
      <t>元，合計</t>
    </r>
    <r>
      <rPr>
        <u val="single"/>
        <sz val="14"/>
        <rFont val="Times New Roman"/>
        <family val="1"/>
      </rPr>
      <t xml:space="preserve"> 467,577,903 </t>
    </r>
    <r>
      <rPr>
        <sz val="14"/>
        <rFont val="標楷體"/>
        <family val="4"/>
      </rPr>
      <t>元。</t>
    </r>
    <r>
      <rPr>
        <sz val="14"/>
        <rFont val="Times New Roman"/>
        <family val="1"/>
      </rPr>
      <t>(c)</t>
    </r>
  </si>
  <si>
    <t>填表說明：1.「福利類別及項目」，得視當季實際執行情形酌予增減或修正。            (e)</t>
  </si>
  <si>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</si>
  <si>
    <t>元。</t>
  </si>
  <si>
    <r>
      <t>（二）尚未執行之原因：
    部分經費尚未核定或核定後尚未執行，故已請業務單位協助督促申請單位執行情形。</t>
    </r>
    <r>
      <rPr>
        <u val="single"/>
        <sz val="14"/>
        <rFont val="標楷體"/>
        <family val="4"/>
      </rPr>
      <t xml:space="preserve">                                                          </t>
    </r>
  </si>
  <si>
    <t xml:space="preserve">    ■未納入集中支付</t>
  </si>
  <si>
    <t xml:space="preserve">         ■ 未調借</t>
  </si>
  <si>
    <t>(1)辦理居家托育服務中心計畫</t>
  </si>
  <si>
    <t>(2)辦理西螺托育資源中心</t>
  </si>
  <si>
    <t>其他待審議之申請補助案件</t>
  </si>
  <si>
    <t>(3)發展遲緩兒童早期療育通報轉介中心及個案管理中心勞務委託費用及活動補助費用</t>
  </si>
  <si>
    <t>(4)發展遲緩兒童早期療育費用補助</t>
  </si>
  <si>
    <r>
      <t xml:space="preserve">（三）收支併列：總預算歲出預算社會福利科目金額 </t>
    </r>
    <r>
      <rPr>
        <u val="single"/>
        <sz val="14"/>
        <rFont val="標楷體"/>
        <family val="4"/>
      </rPr>
      <t xml:space="preserve"> 5,911,701,000元(</t>
    </r>
    <r>
      <rPr>
        <sz val="14"/>
        <rFont val="標楷體"/>
        <family val="4"/>
      </rPr>
      <t xml:space="preserve">d) ，運用公益彩券盈餘占歲出
 預算社會福利財源比率  </t>
    </r>
    <r>
      <rPr>
        <u val="single"/>
        <sz val="14"/>
        <rFont val="標楷體"/>
        <family val="4"/>
      </rPr>
      <t xml:space="preserve"> 7.9% </t>
    </r>
    <r>
      <rPr>
        <sz val="14"/>
        <rFont val="標楷體"/>
        <family val="4"/>
      </rPr>
      <t xml:space="preserve">。(c)/(d)   </t>
    </r>
  </si>
  <si>
    <t>(5)兒童福利服務中心設施設備費</t>
  </si>
  <si>
    <t>(6)北港托育資源中心設施設備費</t>
  </si>
  <si>
    <t>(7)108年公私協力北港托育資源中心品質精進推動計畫</t>
  </si>
  <si>
    <t>(8)108年度雲林縣兒少安置機構人員教育訓練實施計畫</t>
  </si>
  <si>
    <t>(9)108年雲林縣北港社區公共托育家園揭牌記者會實施計畫</t>
  </si>
  <si>
    <t>1.該項計畫經費無流用及勻支情形。
2.本案計畫執行中。</t>
  </si>
  <si>
    <t>(1)特殊境遇家庭緊急生活扶助、子女生活津貼、傷病醫療補助、兒童托育津貼、法律訴訟補助</t>
  </si>
  <si>
    <t>(2)建置海縣婦女福利服務中心房屋修繕工程</t>
  </si>
  <si>
    <t>(3)婦女福利服務中心設施設備費</t>
  </si>
  <si>
    <r>
      <t>(5)</t>
    </r>
    <r>
      <rPr>
        <sz val="9"/>
        <color indexed="8"/>
        <rFont val="細明體"/>
        <family val="3"/>
      </rPr>
      <t>「</t>
    </r>
    <r>
      <rPr>
        <sz val="9"/>
        <color indexed="8"/>
        <rFont val="Times New Roman"/>
        <family val="1"/>
      </rPr>
      <t>108</t>
    </r>
    <r>
      <rPr>
        <sz val="9"/>
        <color indexed="8"/>
        <rFont val="細明體"/>
        <family val="3"/>
      </rPr>
      <t>年雲林縣新住民家庭社區關懷服務工作及資源連結計畫【西螺區】」</t>
    </r>
  </si>
  <si>
    <r>
      <t>(6)</t>
    </r>
    <r>
      <rPr>
        <sz val="9"/>
        <color indexed="8"/>
        <rFont val="細明體"/>
        <family val="3"/>
      </rPr>
      <t>「</t>
    </r>
    <r>
      <rPr>
        <sz val="9"/>
        <color indexed="8"/>
        <rFont val="Times New Roman"/>
        <family val="1"/>
      </rPr>
      <t>108</t>
    </r>
    <r>
      <rPr>
        <sz val="9"/>
        <color indexed="8"/>
        <rFont val="細明體"/>
        <family val="3"/>
      </rPr>
      <t>年雲林縣新住民家庭社區關懷服務工作及資源連結計畫【虎尾區】」</t>
    </r>
  </si>
  <si>
    <r>
      <t>(7)</t>
    </r>
    <r>
      <rPr>
        <sz val="9"/>
        <color indexed="8"/>
        <rFont val="細明體"/>
        <family val="3"/>
      </rPr>
      <t>「</t>
    </r>
    <r>
      <rPr>
        <sz val="9"/>
        <color indexed="8"/>
        <rFont val="Times New Roman"/>
        <family val="1"/>
      </rPr>
      <t>108</t>
    </r>
    <r>
      <rPr>
        <sz val="9"/>
        <color indexed="8"/>
        <rFont val="細明體"/>
        <family val="3"/>
      </rPr>
      <t>雲林縣新住民家庭社區關懷服務工作及資源連結計畫【斗南區】」</t>
    </r>
  </si>
  <si>
    <r>
      <t>(8)</t>
    </r>
    <r>
      <rPr>
        <sz val="9"/>
        <color indexed="8"/>
        <rFont val="細明體"/>
        <family val="3"/>
      </rPr>
      <t>「</t>
    </r>
    <r>
      <rPr>
        <sz val="9"/>
        <color indexed="8"/>
        <rFont val="Times New Roman"/>
        <family val="1"/>
      </rPr>
      <t>108</t>
    </r>
    <r>
      <rPr>
        <sz val="9"/>
        <color indexed="8"/>
        <rFont val="細明體"/>
        <family val="3"/>
      </rPr>
      <t>年度雲林縣新住民家庭社區關懷服務工作及資源連結計畫【北港區】」</t>
    </r>
  </si>
  <si>
    <t>(9)108年雲林女子館-性別友善關懷諮商外展拓展計畫</t>
  </si>
  <si>
    <t>(10)108年雲林縣新住民暨弱勢婦女參與居家美髮公益服務計畫</t>
  </si>
  <si>
    <t>(11)雲林縣政府108年雲林女子館紮根學習列車計畫</t>
  </si>
  <si>
    <t>(12)108年性別友善空間，職場推廣計畫</t>
  </si>
  <si>
    <t>(13)108年雲林縣打破傳統性別分工，提昇婦女福利，增加家庭支持宣導計畫</t>
  </si>
  <si>
    <t>(14)Woman Can.女能大學</t>
  </si>
  <si>
    <t>(16)108年雲林縣婦女權益博覽會系列活動</t>
  </si>
  <si>
    <t>1.該項計畫經費無流用及勻支情形。
2.本案計畫執行中。</t>
  </si>
  <si>
    <t>1.該項計畫經費無流用及勻支情形。
2.本案計畫執行中。</t>
  </si>
  <si>
    <t>1.該項計畫經費無流用及勻支情形。
2.本案計畫執行中。</t>
  </si>
  <si>
    <t>其他待審議之申請補助案件</t>
  </si>
  <si>
    <t>其他待審議之申請補助案件</t>
  </si>
  <si>
    <t>1.20%預算-公彩盈餘分配收入支應。
2.該項計畫經費無流用及勻支情形。
3.目前執行中。</t>
  </si>
  <si>
    <t>1.80%預算-公彩盈餘分配收入支應。
2.該項計畫經費無流用及勻支情形。
3.目前執行中。</t>
  </si>
  <si>
    <t>1.20%預算-公彩盈餘分配收入支應。
2.該項計畫經費無流用及勻支情形。
3.目前執行中。</t>
  </si>
  <si>
    <t>1.80%預算-公彩盈餘分配收入支應。
2.該項計畫經費無流用及勻支情形。
3.目前執行中。</t>
  </si>
  <si>
    <t>1.該項計畫經費無流用及勻支情形。
2.本案計畫執行中。</t>
  </si>
  <si>
    <t>(1)補助身心障礙者參加現金給付之保險(公保、農保、勞保、輕度健保)自付部份保險費及個人資料未列入媒體交換者</t>
  </si>
  <si>
    <t>1.80%預算-公彩盈餘分配收入支應。
2.該項計畫經費無流用及勻支情形。
3.目前執行完畢。</t>
  </si>
  <si>
    <t>(1)補助各鄉鎮市108年度長青食堂相關費用</t>
  </si>
  <si>
    <t>(2)補助推動社會福利團體辦理108年度長青食堂相關費用</t>
  </si>
  <si>
    <t>(3)補助社會福利團體辦理長青學苑</t>
  </si>
  <si>
    <t>(4)補助本縣志願服務推廣中心業務、祥和計畫志願服務運用單位辦理志工授證、評鑑、獎勵、表揚、聯誼、研習座談及研討會、聯繫會報、教育、服務活動、宣導活動等費用</t>
  </si>
  <si>
    <t>(5)補助推動社會福利之團體辦理雲林縣高齡志工推動計畫</t>
  </si>
  <si>
    <t>(6)補助社區照顧關懷據點計劃相關費用(含據點餐食服務之食材費)</t>
  </si>
  <si>
    <t>(7)補助本縣65歲以上中低收入老人裝置假牙經費</t>
  </si>
  <si>
    <r>
      <t>(8)108</t>
    </r>
    <r>
      <rPr>
        <sz val="9"/>
        <color indexed="8"/>
        <rFont val="細明體"/>
        <family val="3"/>
      </rPr>
      <t>年度長青盃趣味競賽補助計畫</t>
    </r>
  </si>
  <si>
    <r>
      <t>(9)108</t>
    </r>
    <r>
      <rPr>
        <sz val="9"/>
        <color indexed="8"/>
        <rFont val="細明體"/>
        <family val="3"/>
      </rPr>
      <t>年度雲林縣「縣長盃」全國槌球錦標賽</t>
    </r>
  </si>
  <si>
    <r>
      <t>(10)108</t>
    </r>
    <r>
      <rPr>
        <sz val="9"/>
        <color indexed="8"/>
        <rFont val="細明體"/>
        <family val="3"/>
      </rPr>
      <t>年愛上樂吾老幸福鬥陣來促進計畫</t>
    </r>
  </si>
  <si>
    <r>
      <t>(11)108</t>
    </r>
    <r>
      <rPr>
        <sz val="9"/>
        <color indexed="8"/>
        <rFont val="細明體"/>
        <family val="3"/>
      </rPr>
      <t>年度雲林縣老人會長青盃歌唱比賽</t>
    </r>
  </si>
  <si>
    <t>1.80%預算-公彩盈餘分配收入支應。
3.該項計畫經費無流用及勻支情形。
4.目前已完成發包。</t>
  </si>
  <si>
    <t>1.20%預算-公彩盈餘分配收入支應。
2.該項計畫經費無流用及勻支情形。
3.目前已完成發包。</t>
  </si>
  <si>
    <t>1.20%預算-公彩盈餘分配收入支應。
2.該項計畫經費無流用及勻支情形。
3.目前已完成發包。</t>
  </si>
  <si>
    <t>(1)委託辦理65歲以下身心障礙者送餐服務</t>
  </si>
  <si>
    <t>(2)委託辦理雲林縣幸福專車服務，接送縣內偏遠地區之老人、身心障礙者及弱勢族群</t>
  </si>
  <si>
    <t>(3)雲林縣輔具資源中心專業評估團隊及審核人力</t>
  </si>
  <si>
    <t>(4)委託辦理身心障礙者臨時暨短期照顧服務</t>
  </si>
  <si>
    <t>(5)辦理身心障礙者個案管理及轉銜服務業務經費</t>
  </si>
  <si>
    <t>(6)大型復康巴士業務委託民間單位營運</t>
  </si>
  <si>
    <t>(7)辦理雲林縣身心障礙者社區日間照顧服務計畫</t>
  </si>
  <si>
    <t>(8)辦理手語翻譯暨同步聽打服務</t>
  </si>
  <si>
    <t>(9)辦理身心障礙者個人及家庭支持服務-社區日間作業設施費</t>
  </si>
  <si>
    <t>(10)身心障礙者輔助器具補助費</t>
  </si>
  <si>
    <t>(11)補助身心障礙者日間照顧及住宿式照顧服務</t>
  </si>
  <si>
    <t>(12)身心障礙福利服務中心設施設備費</t>
  </si>
  <si>
    <t>(13)雲林縣身心障礙者行為輔導種子教師萌芽計畫</t>
  </si>
  <si>
    <t>(14)雲林縣108年度身心障礙保護服務品質提升執行計畫</t>
  </si>
  <si>
    <t>(15)108年愛在華聖舞動鼓擊無礙活動計劃</t>
  </si>
  <si>
    <t>(16)108年社區家庭增能培力計畫</t>
  </si>
  <si>
    <t>(17)2019第二屆小天使盃身心障礙者才藝競技大賽</t>
  </si>
  <si>
    <t>(18)舞動奇蹟-雲林縣108年心智障礙者健康促進計畫</t>
  </si>
  <si>
    <t>(19)108年雲林縣鼓舞歡心-心智障礙者打擊樂團休閒計畫</t>
  </si>
  <si>
    <t>(20)108年雲林縣心智障礙者-生活技能提升計畫</t>
  </si>
  <si>
    <t>(21)108年度雲林縣性騷擾防治-打鼓舞獅社區融合活動</t>
  </si>
  <si>
    <t>(22)108年度雲林縣聽身障者家庭培力計畫-畫聾點睛</t>
  </si>
  <si>
    <t>(23)長期照顧-關懷心，溫暖一「視」情</t>
  </si>
  <si>
    <t>(24)108年度雲林縣需求評估專員服務品質提升暨服務推廣計畫</t>
  </si>
  <si>
    <t>(25)108年度「跨越障礙-行走無礙」復康巴士服務計畫</t>
  </si>
  <si>
    <t>(26)雲林縣弱勢團體年節產品促銷記者會</t>
  </si>
  <si>
    <t>(27)108年度雲林縣身心障礙者家庭托顧服務計畫</t>
  </si>
  <si>
    <t>(28)108年度長期照顧暨身心障礙者需求評估輔具服務專業人力需求計畫</t>
  </si>
  <si>
    <t>(29)108年度雲林縣公益彩券分配款專戶管理委員會行政費用計畫</t>
  </si>
  <si>
    <t>(30)雲林縣108年度「輔具銀行」營運計畫</t>
  </si>
  <si>
    <t>(31)108年度幸福加油站~雲林縣身心障礙者家庭支持服務方案</t>
  </si>
  <si>
    <t>(32)108年雲林縣心智障礙者暨家庭成長支持服務計畫</t>
  </si>
  <si>
    <t>(33)108年度雲林縣身心障礙者家庭關懷與生活輔導訓練服務計畫</t>
  </si>
  <si>
    <t>(34)雲林縣108年度身心障礙者輔具巡迴維修計畫打造偏鄉輔具無礙資源網</t>
  </si>
  <si>
    <t>1.使用105年度超收數編列預算使用。
2.該項計畫經費無流用及勻支情形。
3.本案計畫執行中。</t>
  </si>
  <si>
    <t>1.80%預算-公彩盈餘分配收入支應。
2.該項計畫經費無流用及勻支情形。
3.目前已執行完畢。</t>
  </si>
  <si>
    <t>1.80%預算-公彩盈餘分配收入支應。
2.該項計畫經費無流用及勻支情形。
3.目前執行中。</t>
  </si>
  <si>
    <t>1.該項計畫經費無流用及勻支情形。
2.本案計畫執行中。</t>
  </si>
  <si>
    <t>1.該項計畫經費無流用及勻支情形。
2.本案計畫執行中。</t>
  </si>
  <si>
    <t>1.80%預算-公彩盈餘分配收入支應。
2.該項計畫經費無流用及勻支情形。
3.目前執行完畢。</t>
  </si>
  <si>
    <t>(1)108年度雲林縣福利服務行動躍升計畫開放資料收集、教育訓練與計畫推廣等相關費用</t>
  </si>
  <si>
    <t>(2)辦理實物銀行以滿足本縣弱勢家庭及有物資需求之家庭日常生活必需之實物需求</t>
  </si>
  <si>
    <t>(3)低收入戶各款生活補助</t>
  </si>
  <si>
    <t>(4)收容本縣查獲游民及弱勢民眾收容費、醫療費用、健康檢查及住院看護費用</t>
  </si>
  <si>
    <t>(5)低收入戶及中低收入戶產婦及嬰兒營養補助</t>
  </si>
  <si>
    <t>(6)辦理本縣民眾遭遇急難事故生活陷困之救助</t>
  </si>
  <si>
    <t>(7)辦理低收入戶及中低收入戶喪葬補助</t>
  </si>
  <si>
    <t>(8)辦理遊民短期夜宿服務等費用</t>
  </si>
  <si>
    <t>(9)辦理兒童及少年未來教育及發展帳戶之安置兒童少年自存款</t>
  </si>
  <si>
    <r>
      <t>(10)108</t>
    </r>
    <r>
      <rPr>
        <sz val="9"/>
        <color indexed="8"/>
        <rFont val="細明體"/>
        <family val="3"/>
      </rPr>
      <t>年度經濟弱勢戶家庭生活功能促進計畫</t>
    </r>
  </si>
  <si>
    <r>
      <t>(11)108</t>
    </r>
    <r>
      <rPr>
        <sz val="9"/>
        <color indexed="8"/>
        <rFont val="細明體"/>
        <family val="3"/>
      </rPr>
      <t>年度雲林縣經濟弱勢戶個別家庭支持個案管理服務計畫</t>
    </r>
  </si>
  <si>
    <r>
      <t>(12)108</t>
    </r>
    <r>
      <rPr>
        <sz val="9"/>
        <color indexed="8"/>
        <rFont val="細明體"/>
        <family val="3"/>
      </rPr>
      <t>年度雲林縣新貧族群家庭支持服務計畫</t>
    </r>
  </si>
  <si>
    <r>
      <t>(13)108</t>
    </r>
    <r>
      <rPr>
        <sz val="9"/>
        <color indexed="8"/>
        <rFont val="細明體"/>
        <family val="3"/>
      </rPr>
      <t>年度雲林縣推動福利社區化小旗艦家族實施計畫</t>
    </r>
  </si>
  <si>
    <r>
      <t>(14)</t>
    </r>
    <r>
      <rPr>
        <sz val="9"/>
        <color indexed="8"/>
        <rFont val="細明體"/>
        <family val="3"/>
      </rPr>
      <t>雲林縣政府</t>
    </r>
    <r>
      <rPr>
        <sz val="9"/>
        <color indexed="8"/>
        <rFont val="Times New Roman"/>
        <family val="1"/>
      </rPr>
      <t>108</t>
    </r>
    <r>
      <rPr>
        <sz val="9"/>
        <color indexed="8"/>
        <rFont val="細明體"/>
        <family val="3"/>
      </rPr>
      <t>年度辦理以工代賑實施計畫</t>
    </r>
  </si>
  <si>
    <t>(15)雲林縣弱勢家庭幸福存款資產累積脫貧方案</t>
  </si>
  <si>
    <r>
      <t>(16)</t>
    </r>
    <r>
      <rPr>
        <sz val="9"/>
        <color indexed="8"/>
        <rFont val="細明體"/>
        <family val="3"/>
      </rPr>
      <t>溫馨送暖〜</t>
    </r>
    <r>
      <rPr>
        <sz val="9"/>
        <color indexed="8"/>
        <rFont val="Times New Roman"/>
        <family val="1"/>
      </rPr>
      <t>108</t>
    </r>
    <r>
      <rPr>
        <sz val="9"/>
        <color indexed="8"/>
        <rFont val="細明體"/>
        <family val="3"/>
      </rPr>
      <t>年度雲林縣社會救助通報案關懷訪視暨教育服務計畫</t>
    </r>
  </si>
  <si>
    <r>
      <t>(17)108</t>
    </r>
    <r>
      <rPr>
        <sz val="9"/>
        <color indexed="8"/>
        <rFont val="細明體"/>
        <family val="3"/>
      </rPr>
      <t>年度雲林縣經濟弱勢戶促進社會適應服務方案</t>
    </r>
  </si>
  <si>
    <t>5.其他福利-社會工作</t>
  </si>
  <si>
    <t>6.其他福利-綜合類</t>
  </si>
  <si>
    <t>(1)雲林縣綜合社會福利館設施設備費</t>
  </si>
  <si>
    <t>(2)雲林縣綜合社會福利館新建工程款(含設計監造)</t>
  </si>
  <si>
    <t>1.使用104年度超收數編列預算使用。
2.該項計畫經費無流用及勻支情形。
3.本案計畫執行中。</t>
  </si>
  <si>
    <t>1.20%預算-公彩盈餘分配收入支應6,455,456元，另使用105年度超收數(146,544)編列預算使用。
2.該項計畫經費無流用及勻支情形。
3.目前已完成發包。</t>
  </si>
  <si>
    <t>1.80%預算-公彩盈餘分配收入支應。
2.該項計畫經費無流用及勻支情形。
3.目前已執行中。</t>
  </si>
  <si>
    <t>2.婦女福利</t>
  </si>
  <si>
    <t>2-1婦女福利-107年度保留案</t>
  </si>
  <si>
    <t>1.於108年第1次公彩管理委員會提出預算保留獲准。
2.本案計畫執行完畢。</t>
  </si>
  <si>
    <t>108年度合計</t>
  </si>
  <si>
    <t>保留案合計</t>
  </si>
  <si>
    <t>(1)家暴服務中心家暴被害人保護服務</t>
  </si>
  <si>
    <t>(2)緊急庇護中心、不幸婦女及人口販運被害人庇護安置費用及緊急安全維護保全費用</t>
  </si>
  <si>
    <t>(3)家庭暴力被害人保護扶助工作費</t>
  </si>
  <si>
    <t>(4)困苦失依不幸兒童少年寄養安置及事務費暨兒少保護、性交易個案安置費用、追蹤輔導及活動補助費、收出養服務相關經費(含個案媒合前出養安置需求安置費用、出養人相關服務費用)</t>
  </si>
  <si>
    <t>(5)辦理兒童及少年保護個案家庭處遇服務暨返家追蹤輔導及相關訓練、活動、宣導、研究補助及相關督導訓練</t>
  </si>
  <si>
    <t>(6)兒童少年監護收養訪視調查、兒少個案後續追蹤輔導</t>
  </si>
  <si>
    <t>(7)辦理雲林縣強制性親職教育輔導服務</t>
  </si>
  <si>
    <t>(8)家事服務中心服務費</t>
  </si>
  <si>
    <t>(9)困苦失依不幸兒童少年親屬安置費用、追蹤輔導及服務相關費用</t>
  </si>
  <si>
    <t>(10)辦理性侵害被害人家庭處遇服務等支持性服務</t>
  </si>
  <si>
    <t>(11)補助社會福利團體辦理108年度兒童及少年高風險關懷輔導處遇服務計畫及六歲以下弱勢兒童主動關懷方案</t>
  </si>
  <si>
    <t>(12)補助社會福利團體辦理108年公益彩券回饋金申請少年自立生活適應協助計畫本府30%配合款</t>
  </si>
  <si>
    <t>(13)補助社會福利團體辦理家暴服務中心家暴被害人保護服務配合款</t>
  </si>
  <si>
    <t>(14)補助社會福利團體辦理108年推展社會福利補助經費申請充實緊急庇護中心人力計畫配合款</t>
  </si>
  <si>
    <t>(15)家庭暴力被害人法律訴訟費、醫療及驗傷費、心理輔導、心理治療費、緊急生活扶助、租賃房屋租金補助、個案安置、通譯費、強制介入財產補償等費用</t>
  </si>
  <si>
    <t>(16)性侵害律師費、醫療費用、心理衡鑑精神鑑定費用、心理復健治療費用、諮商費、訴訟費用、通譯費、強制介入財產補償等專案補助費用</t>
  </si>
  <si>
    <r>
      <t>(17)</t>
    </r>
    <r>
      <rPr>
        <sz val="9"/>
        <color indexed="8"/>
        <rFont val="細明體"/>
        <family val="3"/>
      </rPr>
      <t>雲林縣</t>
    </r>
    <r>
      <rPr>
        <sz val="9"/>
        <color indexed="8"/>
        <rFont val="Times New Roman"/>
        <family val="1"/>
      </rPr>
      <t>108</t>
    </r>
    <r>
      <rPr>
        <sz val="9"/>
        <color indexed="8"/>
        <rFont val="細明體"/>
        <family val="3"/>
      </rPr>
      <t>年家庭暴力防治社區初級預防輔導計畫</t>
    </r>
  </si>
  <si>
    <r>
      <t>(18)</t>
    </r>
    <r>
      <rPr>
        <sz val="9"/>
        <color indexed="8"/>
        <rFont val="細明體"/>
        <family val="3"/>
      </rPr>
      <t>雲林縣</t>
    </r>
    <r>
      <rPr>
        <sz val="9"/>
        <color indexed="8"/>
        <rFont val="Times New Roman"/>
        <family val="1"/>
      </rPr>
      <t>108</t>
    </r>
    <r>
      <rPr>
        <sz val="9"/>
        <color indexed="8"/>
        <rFont val="細明體"/>
        <family val="3"/>
      </rPr>
      <t>年成人藥癮者家庭支持服務方案</t>
    </r>
  </si>
  <si>
    <r>
      <t>(19)108</t>
    </r>
    <r>
      <rPr>
        <sz val="9"/>
        <color indexed="8"/>
        <rFont val="細明體"/>
        <family val="3"/>
      </rPr>
      <t>年度雲林縣政府辦理非在學兒少施用第</t>
    </r>
    <r>
      <rPr>
        <sz val="9"/>
        <color indexed="8"/>
        <rFont val="Times New Roman"/>
        <family val="1"/>
      </rPr>
      <t>3</t>
    </r>
    <r>
      <rPr>
        <sz val="9"/>
        <color indexed="8"/>
        <rFont val="細明體"/>
        <family val="3"/>
      </rPr>
      <t>、</t>
    </r>
    <r>
      <rPr>
        <sz val="9"/>
        <color indexed="8"/>
        <rFont val="Times New Roman"/>
        <family val="1"/>
      </rPr>
      <t>4</t>
    </r>
    <r>
      <rPr>
        <sz val="9"/>
        <color indexed="8"/>
        <rFont val="細明體"/>
        <family val="3"/>
      </rPr>
      <t>級毒品個案輔導及家庭服務方案</t>
    </r>
  </si>
  <si>
    <r>
      <t>(20)</t>
    </r>
    <r>
      <rPr>
        <sz val="9"/>
        <color indexed="8"/>
        <rFont val="細明體"/>
        <family val="3"/>
      </rPr>
      <t>雲林縣</t>
    </r>
    <r>
      <rPr>
        <sz val="9"/>
        <color indexed="8"/>
        <rFont val="Times New Roman"/>
        <family val="1"/>
      </rPr>
      <t>108</t>
    </r>
    <r>
      <rPr>
        <sz val="9"/>
        <color indexed="8"/>
        <rFont val="細明體"/>
        <family val="3"/>
      </rPr>
      <t>年度優秀社會工作人員表揚活動</t>
    </r>
  </si>
  <si>
    <r>
      <t>(21)</t>
    </r>
    <r>
      <rPr>
        <sz val="9"/>
        <color indexed="8"/>
        <rFont val="細明體"/>
        <family val="3"/>
      </rPr>
      <t>雲林縣</t>
    </r>
    <r>
      <rPr>
        <sz val="9"/>
        <color indexed="8"/>
        <rFont val="Times New Roman"/>
        <family val="1"/>
      </rPr>
      <t>108</t>
    </r>
    <r>
      <rPr>
        <sz val="9"/>
        <color indexed="8"/>
        <rFont val="細明體"/>
        <family val="3"/>
      </rPr>
      <t>年社會工作</t>
    </r>
    <r>
      <rPr>
        <sz val="9"/>
        <color indexed="8"/>
        <rFont val="Times New Roman"/>
        <family val="1"/>
      </rPr>
      <t>EAP(</t>
    </r>
    <r>
      <rPr>
        <sz val="9"/>
        <color indexed="8"/>
        <rFont val="細明體"/>
        <family val="3"/>
      </rPr>
      <t>員工協助支持</t>
    </r>
    <r>
      <rPr>
        <sz val="9"/>
        <color indexed="8"/>
        <rFont val="Times New Roman"/>
        <family val="1"/>
      </rPr>
      <t>~</t>
    </r>
    <r>
      <rPr>
        <sz val="9"/>
        <color indexed="8"/>
        <rFont val="細明體"/>
        <family val="3"/>
      </rPr>
      <t>心理諮商</t>
    </r>
    <r>
      <rPr>
        <sz val="9"/>
        <color indexed="8"/>
        <rFont val="Times New Roman"/>
        <family val="1"/>
      </rPr>
      <t>)</t>
    </r>
    <r>
      <rPr>
        <sz val="9"/>
        <color indexed="8"/>
        <rFont val="細明體"/>
        <family val="3"/>
      </rPr>
      <t>方案</t>
    </r>
  </si>
  <si>
    <r>
      <t>(22)</t>
    </r>
    <r>
      <rPr>
        <sz val="9"/>
        <color indexed="8"/>
        <rFont val="細明體"/>
        <family val="3"/>
      </rPr>
      <t>雲林縣</t>
    </r>
    <r>
      <rPr>
        <sz val="9"/>
        <color indexed="8"/>
        <rFont val="Times New Roman"/>
        <family val="1"/>
      </rPr>
      <t>108</t>
    </r>
    <r>
      <rPr>
        <sz val="9"/>
        <color indexed="8"/>
        <rFont val="細明體"/>
        <family val="3"/>
      </rPr>
      <t>年度社工人員執業安全分級訓練計畫</t>
    </r>
  </si>
  <si>
    <r>
      <t>(24)108</t>
    </r>
    <r>
      <rPr>
        <sz val="9"/>
        <color indexed="8"/>
        <rFont val="細明體"/>
        <family val="3"/>
      </rPr>
      <t>年雲林縣性侵害防治社工人員訓練計畫</t>
    </r>
  </si>
  <si>
    <r>
      <t>(25)108</t>
    </r>
    <r>
      <rPr>
        <sz val="9"/>
        <color indexed="8"/>
        <rFont val="細明體"/>
        <family val="3"/>
      </rPr>
      <t>年雲林縣家庭暴力防治社工人員訓練計畫</t>
    </r>
  </si>
  <si>
    <r>
      <t>(26)</t>
    </r>
    <r>
      <rPr>
        <sz val="9"/>
        <color indexed="8"/>
        <rFont val="細明體"/>
        <family val="3"/>
      </rPr>
      <t>雲林縣辦理</t>
    </r>
    <r>
      <rPr>
        <sz val="9"/>
        <color indexed="8"/>
        <rFont val="Times New Roman"/>
        <family val="1"/>
      </rPr>
      <t>108</t>
    </r>
    <r>
      <rPr>
        <sz val="9"/>
        <color indexed="8"/>
        <rFont val="細明體"/>
        <family val="3"/>
      </rPr>
      <t>年『攜手反暴力</t>
    </r>
    <r>
      <rPr>
        <sz val="9"/>
        <color indexed="8"/>
        <rFont val="Times New Roman"/>
        <family val="1"/>
      </rPr>
      <t>-</t>
    </r>
    <r>
      <rPr>
        <sz val="9"/>
        <color indexed="8"/>
        <rFont val="細明體"/>
        <family val="3"/>
      </rPr>
      <t>社區安全守護站』計畫</t>
    </r>
  </si>
  <si>
    <r>
      <t>(27)108</t>
    </r>
    <r>
      <rPr>
        <sz val="9"/>
        <color indexed="8"/>
        <rFont val="細明體"/>
        <family val="3"/>
      </rPr>
      <t>年雲林縣兒童及少年保護社工在職教育訓練計畫</t>
    </r>
  </si>
  <si>
    <t>(28)家家有愛，防暴總動員</t>
  </si>
  <si>
    <r>
      <t>(29)108</t>
    </r>
    <r>
      <rPr>
        <sz val="9"/>
        <color indexed="8"/>
        <rFont val="細明體"/>
        <family val="3"/>
      </rPr>
      <t>年度提升家庭暴力相對人專業服務效能方案</t>
    </r>
  </si>
  <si>
    <r>
      <t>(30)</t>
    </r>
    <r>
      <rPr>
        <sz val="9"/>
        <color indexed="8"/>
        <rFont val="細明體"/>
        <family val="3"/>
      </rPr>
      <t>邁向</t>
    </r>
    <r>
      <rPr>
        <sz val="9"/>
        <color indexed="8"/>
        <rFont val="Times New Roman"/>
        <family val="1"/>
      </rPr>
      <t>21</t>
    </r>
    <r>
      <rPr>
        <sz val="9"/>
        <color indexed="8"/>
        <rFont val="細明體"/>
        <family val="3"/>
      </rPr>
      <t>家暴宣導月活動</t>
    </r>
    <r>
      <rPr>
        <sz val="9"/>
        <color indexed="8"/>
        <rFont val="Times New Roman"/>
        <family val="1"/>
      </rPr>
      <t>~</t>
    </r>
    <r>
      <rPr>
        <sz val="9"/>
        <color indexed="8"/>
        <rFont val="細明體"/>
        <family val="3"/>
      </rPr>
      <t>大家一起向家庭暴力說</t>
    </r>
    <r>
      <rPr>
        <sz val="9"/>
        <color indexed="8"/>
        <rFont val="Times New Roman"/>
        <family val="1"/>
      </rPr>
      <t>NO</t>
    </r>
    <r>
      <rPr>
        <sz val="9"/>
        <color indexed="8"/>
        <rFont val="細明體"/>
        <family val="3"/>
      </rPr>
      <t>！愛守護家人</t>
    </r>
  </si>
  <si>
    <r>
      <t>(31)</t>
    </r>
    <r>
      <rPr>
        <sz val="9"/>
        <color indexed="8"/>
        <rFont val="細明體"/>
        <family val="3"/>
      </rPr>
      <t>「愛擁抱</t>
    </r>
    <r>
      <rPr>
        <sz val="9"/>
        <color indexed="8"/>
        <rFont val="Times New Roman"/>
        <family val="1"/>
      </rPr>
      <t xml:space="preserve"> </t>
    </r>
    <r>
      <rPr>
        <sz val="9"/>
        <color indexed="8"/>
        <rFont val="細明體"/>
        <family val="3"/>
      </rPr>
      <t>不用暴」親子總動員活動計畫書</t>
    </r>
  </si>
  <si>
    <t>(1)雲林縣107年度婦女性別主流化讀書會論壇實施計畫</t>
  </si>
  <si>
    <t>(2)雲林縣107年度女性居家水電修繕種子營</t>
  </si>
  <si>
    <t>(3)台西區家庭服務中心房屋修繕工程</t>
  </si>
  <si>
    <t>(4)台西區家庭服務中心辦公設備、飲水機、冷氣、儲存櫃等設備</t>
  </si>
  <si>
    <t>1.兒童及少年福利</t>
  </si>
  <si>
    <t>1-1兒童及少年福利-107年度保留案</t>
  </si>
  <si>
    <t>(1)雲林縣發展遲緩兒童早期療育費用補助</t>
  </si>
  <si>
    <t>(2)107年度雲林縣兒童及少年生活狀況及福利需求調查</t>
  </si>
  <si>
    <t>小計</t>
  </si>
  <si>
    <t>1.於108年第1次公彩管理委員會提出預算保留獲准。
2.本案計畫執行完畢。</t>
  </si>
  <si>
    <r>
      <t>1.</t>
    </r>
    <r>
      <rPr>
        <sz val="7"/>
        <rFont val="細明體"/>
        <family val="3"/>
      </rPr>
      <t>於</t>
    </r>
    <r>
      <rPr>
        <sz val="7"/>
        <rFont val="Times New Roman"/>
        <family val="1"/>
      </rPr>
      <t>108</t>
    </r>
    <r>
      <rPr>
        <sz val="7"/>
        <rFont val="細明體"/>
        <family val="3"/>
      </rPr>
      <t>年第</t>
    </r>
    <r>
      <rPr>
        <sz val="7"/>
        <rFont val="Times New Roman"/>
        <family val="1"/>
      </rPr>
      <t>1</t>
    </r>
    <r>
      <rPr>
        <sz val="7"/>
        <rFont val="細明體"/>
        <family val="3"/>
      </rPr>
      <t xml:space="preserve">次公彩管理委員會提出預算保留獲准。
</t>
    </r>
    <r>
      <rPr>
        <sz val="7"/>
        <rFont val="Times New Roman"/>
        <family val="1"/>
      </rPr>
      <t>2.</t>
    </r>
    <r>
      <rPr>
        <sz val="7"/>
        <rFont val="細明體"/>
        <family val="3"/>
      </rPr>
      <t>本案計畫執行完畢。</t>
    </r>
  </si>
  <si>
    <r>
      <t>1.</t>
    </r>
    <r>
      <rPr>
        <sz val="7"/>
        <rFont val="細明體"/>
        <family val="3"/>
      </rPr>
      <t>於</t>
    </r>
    <r>
      <rPr>
        <sz val="7"/>
        <rFont val="Times New Roman"/>
        <family val="1"/>
      </rPr>
      <t>108</t>
    </r>
    <r>
      <rPr>
        <sz val="7"/>
        <rFont val="細明體"/>
        <family val="3"/>
      </rPr>
      <t>年第</t>
    </r>
    <r>
      <rPr>
        <sz val="7"/>
        <rFont val="Times New Roman"/>
        <family val="1"/>
      </rPr>
      <t>1</t>
    </r>
    <r>
      <rPr>
        <sz val="7"/>
        <rFont val="細明體"/>
        <family val="3"/>
      </rPr>
      <t xml:space="preserve">次公彩管理委員會提出預算保留獲准。
</t>
    </r>
    <r>
      <rPr>
        <sz val="7"/>
        <rFont val="Times New Roman"/>
        <family val="1"/>
      </rPr>
      <t>2.</t>
    </r>
    <r>
      <rPr>
        <sz val="7"/>
        <rFont val="細明體"/>
        <family val="3"/>
      </rPr>
      <t>本案計畫執行完畢。</t>
    </r>
  </si>
  <si>
    <t>3.老人福利</t>
  </si>
  <si>
    <t>3-1老人福利-107年保留案</t>
  </si>
  <si>
    <t>(1)雲林縣老人生活狀況及社會福利需求調查計畫</t>
  </si>
  <si>
    <t>（二）社會救助</t>
  </si>
  <si>
    <t>1.社會救助-107年保留案</t>
  </si>
  <si>
    <t>(1)107年度雲林縣推動福利社區化實施計畫</t>
  </si>
  <si>
    <t>(2)107年度推展社區發展工作計畫</t>
  </si>
  <si>
    <r>
      <t>1.</t>
    </r>
    <r>
      <rPr>
        <sz val="7"/>
        <color indexed="8"/>
        <rFont val="細明體"/>
        <family val="3"/>
      </rPr>
      <t>於</t>
    </r>
    <r>
      <rPr>
        <sz val="7"/>
        <color indexed="8"/>
        <rFont val="Times New Roman"/>
        <family val="1"/>
      </rPr>
      <t>108</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本案計畫執行完畢。</t>
    </r>
  </si>
  <si>
    <t>1.該項計畫經費無流用及勻支情形。
2.本案計畫執行完畢。</t>
  </si>
  <si>
    <t>(2)辦理107年度本縣志工培力訓練、志工福利措施、志願服務倡導等活動</t>
  </si>
  <si>
    <t>(3)雲林縣補助長青學苑開辦計畫</t>
  </si>
  <si>
    <t>聯絡電話：05-5522623</t>
  </si>
  <si>
    <r>
      <t>1.</t>
    </r>
    <r>
      <rPr>
        <sz val="7"/>
        <color indexed="8"/>
        <rFont val="細明體"/>
        <family val="3"/>
      </rPr>
      <t>於</t>
    </r>
    <r>
      <rPr>
        <sz val="7"/>
        <color indexed="8"/>
        <rFont val="Times New Roman"/>
        <family val="1"/>
      </rPr>
      <t>108</t>
    </r>
    <r>
      <rPr>
        <sz val="7"/>
        <color indexed="8"/>
        <rFont val="細明體"/>
        <family val="3"/>
      </rPr>
      <t>年第</t>
    </r>
    <r>
      <rPr>
        <sz val="7"/>
        <color indexed="8"/>
        <rFont val="Times New Roman"/>
        <family val="1"/>
      </rPr>
      <t>1</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本案計畫執行完畢，現核銷中。</t>
    </r>
  </si>
  <si>
    <r>
      <t>(23)</t>
    </r>
    <r>
      <rPr>
        <sz val="9"/>
        <color indexed="8"/>
        <rFont val="細明體"/>
        <family val="3"/>
      </rPr>
      <t>雲林縣</t>
    </r>
    <r>
      <rPr>
        <sz val="9"/>
        <color indexed="8"/>
        <rFont val="Times New Roman"/>
        <family val="1"/>
      </rPr>
      <t>108</t>
    </r>
    <r>
      <rPr>
        <sz val="9"/>
        <color indexed="8"/>
        <rFont val="細明體"/>
        <family val="3"/>
      </rPr>
      <t>年度社工專業知能訓練計畫</t>
    </r>
  </si>
  <si>
    <r>
      <t>(4)108</t>
    </r>
    <r>
      <rPr>
        <sz val="9"/>
        <color indexed="8"/>
        <rFont val="細明體"/>
        <family val="3"/>
      </rPr>
      <t>年雲林婦女節喜豆培力計畫</t>
    </r>
  </si>
  <si>
    <t>(15)108年雲林縣新住民培力傳播計畫:聽見東南亞,廣播節目製播</t>
  </si>
  <si>
    <t>中華民國 108年4月份至6月份（108年度第二季）</t>
  </si>
  <si>
    <r>
      <t xml:space="preserve">（二）處理情形：
</t>
    </r>
    <r>
      <rPr>
        <sz val="14"/>
        <color indexed="8"/>
        <rFont val="Times New Roman"/>
        <family val="1"/>
      </rPr>
      <t>1.</t>
    </r>
    <r>
      <rPr>
        <sz val="14"/>
        <color indexed="8"/>
        <rFont val="標楷體"/>
        <family val="4"/>
      </rPr>
      <t>部分</t>
    </r>
    <r>
      <rPr>
        <sz val="14"/>
        <color indexed="8"/>
        <rFont val="Times New Roman"/>
        <family val="1"/>
      </rPr>
      <t>107</t>
    </r>
    <r>
      <rPr>
        <sz val="14"/>
        <color indexed="8"/>
        <rFont val="標楷體"/>
        <family val="4"/>
      </rPr>
      <t>年度補助案件申請保留預算至</t>
    </r>
    <r>
      <rPr>
        <sz val="14"/>
        <color indexed="8"/>
        <rFont val="Times New Roman"/>
        <family val="1"/>
      </rPr>
      <t>108</t>
    </r>
    <r>
      <rPr>
        <sz val="14"/>
        <color indexed="8"/>
        <rFont val="標楷體"/>
        <family val="4"/>
      </rPr>
      <t>年度繼續執行，保留案件由</t>
    </r>
    <r>
      <rPr>
        <sz val="14"/>
        <color indexed="8"/>
        <rFont val="Times New Roman"/>
        <family val="1"/>
      </rPr>
      <t>108</t>
    </r>
    <r>
      <rPr>
        <sz val="14"/>
        <color indexed="8"/>
        <rFont val="標楷體"/>
        <family val="4"/>
      </rPr>
      <t>年第</t>
    </r>
    <r>
      <rPr>
        <sz val="14"/>
        <color indexed="8"/>
        <rFont val="Times New Roman"/>
        <family val="1"/>
      </rPr>
      <t>1</t>
    </r>
    <r>
      <rPr>
        <sz val="14"/>
        <color indexed="8"/>
        <rFont val="標楷體"/>
        <family val="4"/>
      </rPr>
      <t>次及第</t>
    </r>
    <r>
      <rPr>
        <sz val="14"/>
        <color indexed="8"/>
        <rFont val="Times New Roman"/>
        <family val="1"/>
      </rPr>
      <t>2</t>
    </r>
    <r>
      <rPr>
        <sz val="14"/>
        <color indexed="8"/>
        <rFont val="標楷體"/>
        <family val="4"/>
      </rPr>
      <t xml:space="preserve">次委員會審議通過。
</t>
    </r>
    <r>
      <rPr>
        <sz val="14"/>
        <color indexed="8"/>
        <rFont val="Times New Roman"/>
        <family val="1"/>
      </rPr>
      <t>2.</t>
    </r>
    <r>
      <rPr>
        <sz val="14"/>
        <color indexed="8"/>
        <rFont val="標楷體"/>
        <family val="4"/>
      </rPr>
      <t>另</t>
    </r>
    <r>
      <rPr>
        <sz val="14"/>
        <color indexed="8"/>
        <rFont val="Times New Roman"/>
        <family val="1"/>
      </rPr>
      <t>108</t>
    </r>
    <r>
      <rPr>
        <sz val="14"/>
        <color indexed="8"/>
        <rFont val="標楷體"/>
        <family val="4"/>
      </rPr>
      <t>年度編列預算運用待運用數共新台幣</t>
    </r>
    <r>
      <rPr>
        <sz val="14"/>
        <color indexed="8"/>
        <rFont val="Times New Roman"/>
        <family val="1"/>
      </rPr>
      <t>7,561</t>
    </r>
    <r>
      <rPr>
        <sz val="14"/>
        <color indexed="8"/>
        <rFont val="標楷體"/>
        <family val="4"/>
      </rPr>
      <t>萬</t>
    </r>
    <r>
      <rPr>
        <sz val="14"/>
        <color indexed="8"/>
        <rFont val="Times New Roman"/>
        <family val="1"/>
      </rPr>
      <t>5,903</t>
    </r>
    <r>
      <rPr>
        <sz val="14"/>
        <color indexed="8"/>
        <rFont val="標楷體"/>
        <family val="4"/>
      </rPr>
      <t>元，後續年度將會依據縣內社會福利需求或配合推動中央政策，適當編列待運用數使用。</t>
    </r>
    <r>
      <rPr>
        <sz val="14"/>
        <rFont val="Times New Roman"/>
        <family val="1"/>
      </rPr>
      <t xml:space="preserve">       </t>
    </r>
  </si>
  <si>
    <t>(12)雲林縣108年度兒童及少年福利諮詢代表培力計畫</t>
  </si>
  <si>
    <t>(13)108年雲林家扶中心親子知性活動</t>
  </si>
  <si>
    <t>(14)108年雲林家扶國小夏令營</t>
  </si>
  <si>
    <t>(15)108年雲林家扶國中夏令營</t>
  </si>
  <si>
    <t>(16)「童趣雲林天使啟程」雲林縣108年早期療育日間托育中心聯合畢業典禮暨成果展</t>
  </si>
  <si>
    <t>(17)音樂律動玩出健康與潛能~親子兒少共舞樂</t>
  </si>
  <si>
    <t>(18)PE0P0童作伙弱勢家庭兒童暑期陪伴營</t>
  </si>
  <si>
    <t>(19)108年度雲林縣安溪兒童、青少年暑期生活成長營</t>
  </si>
  <si>
    <t>(11108年雲林縣台西區社會福利服務中心揭牌記者會暨社會福利宣導計畫</t>
  </si>
  <si>
    <t>(35)好裡加愛慶端午-雲林憨慢囡仔手作禮盒暨身心障礙團體產品端午促銷記者會</t>
  </si>
  <si>
    <t>(36)雲林縣政府主動辦理108年身心障礙者聲請監護(輔助)宣告費用補助實施計畫</t>
  </si>
  <si>
    <t>(37)108年度雲林縣身心障礙假日托顧</t>
  </si>
  <si>
    <t>(38)108年度雲林縣身心障礙暑期夏令營</t>
  </si>
  <si>
    <t>(39)親子溝通-身心障者預防及遲緩失能活動</t>
  </si>
  <si>
    <t>(40)舞動飛揚，健康一點靈</t>
  </si>
  <si>
    <t>(41)迎嚮幸福 食在必行 108年雲林縣身心障礙家庭親子社區體驗活動</t>
  </si>
  <si>
    <t>(42)108年雲林縣身心障礙家庭照顧者「慈愛獎」表揚活動</t>
  </si>
  <si>
    <t>(43)108年度身心障礙者社區樂活補給站計畫</t>
  </si>
  <si>
    <t>(44)108年度噤界行動力-手語生活培力班</t>
  </si>
  <si>
    <t>(45)108年手心向下身心障礙者社會互動計畫。</t>
  </si>
  <si>
    <t>(46)雲林縣108年度身心障礙兒少水療運動</t>
  </si>
  <si>
    <t>(47)108年度雲林縣身心障礙輪椅太極養生運動</t>
  </si>
  <si>
    <t>(48)108年度雲林縣公益盃全國身心障礙者槌球錦標賽</t>
  </si>
  <si>
    <t>(49)108年雲林縣身心障礙福利機構員工在職訓練實施計畫</t>
  </si>
  <si>
    <t>(50)108年雲林縣手語翻譯人員專業培訓計畫</t>
  </si>
  <si>
    <t>(51)108年度攜手前行 全國手語師資教育互動座談暨工作坊</t>
  </si>
  <si>
    <t>(52)108年社區宣導家庭支持計畫</t>
  </si>
  <si>
    <t>(17)雲林縣政府108年「性別電影院、讀書會活動合作方案」實施計畫</t>
  </si>
  <si>
    <t>(18)108年度雲林縣安溪社區婦女學苑</t>
  </si>
  <si>
    <t>(19)108年雲林縣樂齡婦女學習成長營巡迴計畫</t>
  </si>
  <si>
    <t>(20)「喜豆我最愛」108年雲林縣提昇農村CEDAW宣導大使培力暨教育宣導計畫</t>
  </si>
  <si>
    <t>(21)雲林縣辦理108年婦女福利方案農村耕雲行動婦女中心</t>
  </si>
  <si>
    <t>(22)高牆.希望.陽光/108年度雲林縣弱勢婦女情緒關懷與藝術輔導活動實施計畫</t>
  </si>
  <si>
    <t>(23)108年雲林縣女性居家水電培力計畫</t>
  </si>
  <si>
    <t>(24)108年「遇見平衡點,綻放精采,讓愛圓滿」雲林婦女培力計畫</t>
  </si>
  <si>
    <t>(25)108年雲縣銀髮婦女自我成長、權益提升巡迴計畫(古坑鄉)</t>
  </si>
  <si>
    <t>(26)愛在你我心中~108年雲林縣性別友善家庭宣導活動</t>
  </si>
  <si>
    <t>(27)108年雲林縣性別平等社區成長營</t>
  </si>
  <si>
    <r>
      <t>(28)108</t>
    </r>
    <r>
      <rPr>
        <sz val="9"/>
        <color indexed="8"/>
        <rFont val="新細明體"/>
        <family val="1"/>
      </rPr>
      <t>年性別平權創新宣導影展暨書展</t>
    </r>
    <r>
      <rPr>
        <sz val="9"/>
        <color indexed="8"/>
        <rFont val="Times New Roman"/>
        <family val="1"/>
      </rPr>
      <t>:</t>
    </r>
    <r>
      <rPr>
        <sz val="9"/>
        <color indexed="8"/>
        <rFont val="新細明體"/>
        <family val="1"/>
      </rPr>
      <t>信仰</t>
    </r>
    <r>
      <rPr>
        <sz val="9"/>
        <color indexed="8"/>
        <rFont val="Times New Roman"/>
        <family val="1"/>
      </rPr>
      <t>,</t>
    </r>
    <r>
      <rPr>
        <sz val="9"/>
        <color indexed="8"/>
        <rFont val="新細明體"/>
        <family val="1"/>
      </rPr>
      <t>愛的路上</t>
    </r>
  </si>
  <si>
    <t>(29)【譯言通】108年雲林縣新住民通譯人才培訓計畫</t>
  </si>
  <si>
    <t>(30)108年雲林縣多元文化嘉年華會暨新住民照顧輔導成果發表</t>
  </si>
  <si>
    <r>
      <t>(12)</t>
    </r>
    <r>
      <rPr>
        <sz val="9"/>
        <color indexed="8"/>
        <rFont val="細明體"/>
        <family val="3"/>
      </rPr>
      <t>辦理</t>
    </r>
    <r>
      <rPr>
        <sz val="9"/>
        <color indexed="8"/>
        <rFont val="Times New Roman"/>
        <family val="1"/>
      </rPr>
      <t>108</t>
    </r>
    <r>
      <rPr>
        <sz val="9"/>
        <color indexed="8"/>
        <rFont val="細明體"/>
        <family val="3"/>
      </rPr>
      <t>年度雲林縣全縣性重陽敬老活動補助計畫</t>
    </r>
  </si>
  <si>
    <r>
      <t>1.</t>
    </r>
    <r>
      <rPr>
        <sz val="7"/>
        <rFont val="細明體"/>
        <family val="3"/>
      </rPr>
      <t>於</t>
    </r>
    <r>
      <rPr>
        <sz val="7"/>
        <rFont val="Times New Roman"/>
        <family val="1"/>
      </rPr>
      <t>108</t>
    </r>
    <r>
      <rPr>
        <sz val="7"/>
        <rFont val="細明體"/>
        <family val="3"/>
      </rPr>
      <t>年第</t>
    </r>
    <r>
      <rPr>
        <sz val="7"/>
        <rFont val="Times New Roman"/>
        <family val="1"/>
      </rPr>
      <t>1</t>
    </r>
    <r>
      <rPr>
        <sz val="7"/>
        <rFont val="細明體"/>
        <family val="3"/>
      </rPr>
      <t xml:space="preserve">次公彩管理委員會提出預算保留獲准。
</t>
    </r>
    <r>
      <rPr>
        <sz val="7"/>
        <rFont val="Times New Roman"/>
        <family val="1"/>
      </rPr>
      <t>2.</t>
    </r>
    <r>
      <rPr>
        <sz val="7"/>
        <rFont val="細明體"/>
        <family val="3"/>
      </rPr>
      <t>本案計畫執行完畢。</t>
    </r>
  </si>
  <si>
    <r>
      <t>1.</t>
    </r>
    <r>
      <rPr>
        <sz val="7"/>
        <rFont val="細明體"/>
        <family val="3"/>
      </rPr>
      <t>本案於</t>
    </r>
    <r>
      <rPr>
        <sz val="7"/>
        <rFont val="Times New Roman"/>
        <family val="1"/>
      </rPr>
      <t>107</t>
    </r>
    <r>
      <rPr>
        <sz val="7"/>
        <rFont val="細明體"/>
        <family val="3"/>
      </rPr>
      <t>年度已執行完畢，但核銷未及年底關帳前完畢，於</t>
    </r>
    <r>
      <rPr>
        <sz val="7"/>
        <rFont val="Times New Roman"/>
        <family val="1"/>
      </rPr>
      <t>108</t>
    </r>
    <r>
      <rPr>
        <sz val="7"/>
        <rFont val="細明體"/>
        <family val="3"/>
      </rPr>
      <t>年第</t>
    </r>
    <r>
      <rPr>
        <sz val="7"/>
        <rFont val="Times New Roman"/>
        <family val="1"/>
      </rPr>
      <t>2</t>
    </r>
    <r>
      <rPr>
        <sz val="7"/>
        <rFont val="細明體"/>
        <family val="3"/>
      </rPr>
      <t xml:space="preserve">次公彩管理委員會提出預算保留獲准。
</t>
    </r>
    <r>
      <rPr>
        <sz val="7"/>
        <rFont val="Times New Roman"/>
        <family val="1"/>
      </rPr>
      <t>2.</t>
    </r>
    <r>
      <rPr>
        <sz val="7"/>
        <rFont val="細明體"/>
        <family val="3"/>
      </rPr>
      <t>本案計畫執行完畢。</t>
    </r>
  </si>
  <si>
    <r>
      <t>(18)</t>
    </r>
    <r>
      <rPr>
        <sz val="9"/>
        <color indexed="8"/>
        <rFont val="細明體"/>
        <family val="3"/>
      </rPr>
      <t>雲林縣</t>
    </r>
    <r>
      <rPr>
        <sz val="9"/>
        <color indexed="8"/>
        <rFont val="Times New Roman"/>
        <family val="1"/>
      </rPr>
      <t>108</t>
    </r>
    <r>
      <rPr>
        <sz val="9"/>
        <color indexed="8"/>
        <rFont val="細明體"/>
        <family val="3"/>
      </rPr>
      <t>年度災害防救志願人力管理暨系統教育訓練計畫</t>
    </r>
  </si>
  <si>
    <t>1.該項計畫經費無流用及勻支情形。
2.本案計畫執行中。
3.本計畫於108年第2次委員會追加8萬元預算。</t>
  </si>
  <si>
    <t>(32)雲林縣107年社工督導訓練計畫</t>
  </si>
  <si>
    <t>(33)108年度雲林縣兒童少年收出養暨追蹤輔導及監護權調查案件【外聘督導】計畫</t>
  </si>
  <si>
    <t>填表日期：108.07.10</t>
  </si>
  <si>
    <t>(10)108年度「青青兒少親親共好-特境親子福利促進活動」</t>
  </si>
  <si>
    <t>1.該項計畫經費無流用及勻支情形。
2.本案計畫執行完畢，授權業務單位核定修正後計畫名稱。</t>
  </si>
  <si>
    <t>1.使用105年度超收數編列預算使用。
2.該項計畫經費無流用及勻支情形。
3.本案計畫已發包。</t>
  </si>
  <si>
    <t>1.使用105年度超收數編列預算使用。
2.該項計畫經費無流用及勻支情形。
3.本案計畫執行完畢。</t>
  </si>
  <si>
    <t>1.80%預算-公彩盈餘分配收入支應。
3.該項計畫經費無流用及勻支情形。
4.目前執行完畢。</t>
  </si>
  <si>
    <t>1.於108年第1次公彩管理委員會提出預算保留獲准。
2.本案計畫執行中。</t>
  </si>
  <si>
    <t>1.20%預算-公彩盈餘分配收入支應。
2.該項計畫經費無流用及勻支情形。
3.目前已完成發包，本案已執行完畢。</t>
  </si>
  <si>
    <r>
      <t>四、本年度</t>
    </r>
    <r>
      <rPr>
        <sz val="14"/>
        <color indexed="8"/>
        <rFont val="Times New Roman"/>
        <family val="1"/>
      </rPr>
      <t>1</t>
    </r>
    <r>
      <rPr>
        <sz val="14"/>
        <color indexed="8"/>
        <rFont val="標楷體"/>
        <family val="4"/>
      </rPr>
      <t>月起至本季截止，累計公益彩券盈餘分配數為</t>
    </r>
    <r>
      <rPr>
        <b/>
        <sz val="14"/>
        <color indexed="8"/>
        <rFont val="Times New Roman"/>
        <family val="1"/>
      </rPr>
      <t>(b)</t>
    </r>
    <r>
      <rPr>
        <sz val="14"/>
        <color indexed="8"/>
        <rFont val="Times New Roman"/>
        <family val="1"/>
      </rPr>
      <t xml:space="preserve"> </t>
    </r>
    <r>
      <rPr>
        <u val="single"/>
        <sz val="14"/>
        <rFont val="Times New Roman"/>
        <family val="1"/>
      </rPr>
      <t xml:space="preserve"> 280,797,959</t>
    </r>
    <r>
      <rPr>
        <b/>
        <u val="single"/>
        <sz val="14"/>
        <color indexed="10"/>
        <rFont val="Times New Roman"/>
        <family val="1"/>
      </rPr>
      <t xml:space="preserve"> </t>
    </r>
    <r>
      <rPr>
        <b/>
        <u val="single"/>
        <sz val="14"/>
        <color indexed="8"/>
        <rFont val="Times New Roman"/>
        <family val="1"/>
      </rPr>
      <t xml:space="preserve"> </t>
    </r>
    <r>
      <rPr>
        <b/>
        <sz val="14"/>
        <color indexed="8"/>
        <rFont val="標楷體"/>
        <family val="4"/>
      </rPr>
      <t>元</t>
    </r>
    <r>
      <rPr>
        <sz val="14"/>
        <color indexed="8"/>
        <rFont val="標楷體"/>
        <family val="4"/>
      </rPr>
      <t>。</t>
    </r>
    <r>
      <rPr>
        <sz val="14"/>
        <color indexed="8"/>
        <rFont val="Times New Roman"/>
        <family val="1"/>
      </rPr>
      <t>(</t>
    </r>
    <r>
      <rPr>
        <sz val="14"/>
        <color indexed="8"/>
        <rFont val="標楷體"/>
        <family val="4"/>
      </rPr>
      <t>含</t>
    </r>
    <r>
      <rPr>
        <sz val="14"/>
        <color indexed="8"/>
        <rFont val="Times New Roman"/>
        <family val="1"/>
      </rPr>
      <t>6</t>
    </r>
    <r>
      <rPr>
        <sz val="14"/>
        <color indexed="8"/>
        <rFont val="標楷體"/>
        <family val="4"/>
      </rPr>
      <t>月利息</t>
    </r>
    <r>
      <rPr>
        <sz val="14"/>
        <color indexed="8"/>
        <rFont val="Times New Roman"/>
        <family val="1"/>
      </rPr>
      <t>68,768</t>
    </r>
    <r>
      <rPr>
        <sz val="14"/>
        <color indexed="8"/>
        <rFont val="標楷體"/>
        <family val="4"/>
      </rPr>
      <t>元</t>
    </r>
    <r>
      <rPr>
        <sz val="14"/>
        <color indexed="8"/>
        <rFont val="Times New Roman"/>
        <family val="1"/>
      </rPr>
      <t>)</t>
    </r>
  </si>
  <si>
    <r>
      <t>（一）本年度1月起至本季截止，已發包或已簽約經費 8</t>
    </r>
    <r>
      <rPr>
        <u val="single"/>
        <sz val="14"/>
        <rFont val="標楷體"/>
        <family val="4"/>
      </rPr>
      <t xml:space="preserve">,039萬396 </t>
    </r>
    <r>
      <rPr>
        <sz val="14"/>
        <rFont val="標楷體"/>
        <family val="4"/>
      </rPr>
      <t xml:space="preserve">元，預計於次季執行經費 
</t>
    </r>
    <r>
      <rPr>
        <u val="single"/>
        <sz val="14"/>
        <rFont val="標楷體"/>
        <family val="4"/>
      </rPr>
      <t xml:space="preserve"> 2,000萬</t>
    </r>
    <r>
      <rPr>
        <sz val="14"/>
        <rFont val="標楷體"/>
        <family val="4"/>
      </rPr>
      <t xml:space="preserve"> 元。</t>
    </r>
  </si>
  <si>
    <r>
      <t>（二）預計於次季核銷經費</t>
    </r>
    <r>
      <rPr>
        <u val="single"/>
        <sz val="14"/>
        <rFont val="標楷體"/>
        <family val="4"/>
      </rPr>
      <t xml:space="preserve">   4,000萬</t>
    </r>
    <r>
      <rPr>
        <sz val="14"/>
        <rFont val="標楷體"/>
        <family val="4"/>
      </rPr>
      <t>元，預估累計至次季止執行率 55.3%。</t>
    </r>
  </si>
  <si>
    <r>
      <t>二、本年度第</t>
    </r>
    <r>
      <rPr>
        <u val="single"/>
        <sz val="14"/>
        <color indexed="8"/>
        <rFont val="Times New Roman"/>
        <family val="1"/>
      </rPr>
      <t xml:space="preserve"> </t>
    </r>
    <r>
      <rPr>
        <u val="single"/>
        <sz val="14"/>
        <color indexed="8"/>
        <rFont val="標楷體"/>
        <family val="4"/>
      </rPr>
      <t>二</t>
    </r>
    <r>
      <rPr>
        <sz val="14"/>
        <color indexed="8"/>
        <rFont val="標楷體"/>
        <family val="4"/>
      </rPr>
      <t>季，彩券盈餘分配數為</t>
    </r>
    <r>
      <rPr>
        <u val="single"/>
        <sz val="14"/>
        <rFont val="Times New Roman"/>
        <family val="1"/>
      </rPr>
      <t xml:space="preserve">  92,155,039 </t>
    </r>
    <r>
      <rPr>
        <u val="single"/>
        <sz val="14"/>
        <color indexed="8"/>
        <rFont val="Times New Roman"/>
        <family val="1"/>
      </rPr>
      <t xml:space="preserve">  </t>
    </r>
    <r>
      <rPr>
        <u val="single"/>
        <sz val="14"/>
        <color indexed="8"/>
        <rFont val="標楷體"/>
        <family val="4"/>
      </rPr>
      <t>元</t>
    </r>
    <r>
      <rPr>
        <sz val="14"/>
        <color indexed="8"/>
        <rFont val="標楷體"/>
        <family val="4"/>
      </rPr>
      <t>。</t>
    </r>
    <r>
      <rPr>
        <sz val="14"/>
        <color indexed="8"/>
        <rFont val="Times New Roman"/>
        <family val="1"/>
      </rPr>
      <t>(</t>
    </r>
    <r>
      <rPr>
        <sz val="14"/>
        <color indexed="8"/>
        <rFont val="標楷體"/>
        <family val="4"/>
      </rPr>
      <t>含</t>
    </r>
    <r>
      <rPr>
        <sz val="14"/>
        <color indexed="8"/>
        <rFont val="Times New Roman"/>
        <family val="1"/>
      </rPr>
      <t>6</t>
    </r>
    <r>
      <rPr>
        <sz val="14"/>
        <color indexed="8"/>
        <rFont val="標楷體"/>
        <family val="4"/>
      </rPr>
      <t>月利息</t>
    </r>
    <r>
      <rPr>
        <sz val="14"/>
        <color indexed="8"/>
        <rFont val="Times New Roman"/>
        <family val="1"/>
      </rPr>
      <t>68,768</t>
    </r>
    <r>
      <rPr>
        <sz val="14"/>
        <color indexed="8"/>
        <rFont val="標楷體"/>
        <family val="4"/>
      </rPr>
      <t>元</t>
    </r>
    <r>
      <rPr>
        <sz val="14"/>
        <color indexed="8"/>
        <rFont val="Times New Roman"/>
        <family val="1"/>
      </rPr>
      <t>)</t>
    </r>
  </si>
  <si>
    <t>(34)108年雲林縣社工師精進教育計畫</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</si>
</sst>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_ "/>
    <numFmt numFmtId="185" formatCode="0.0_ "/>
    <numFmt numFmtId="186" formatCode="0.0_);[Red]\(0.0\)"/>
    <numFmt numFmtId="187" formatCode="0_);[Red]\(0\)"/>
  </numFmts>
  <fonts count="65">
    <font>
      <sz val="12"/>
      <name val="新細明體"/>
      <family val="1"/>
    </font>
    <font>
      <sz val="12"/>
      <name val="Times New Roman"/>
      <family val="1"/>
    </font>
    <font>
      <b/>
      <sz val="12"/>
      <name val="Times New Roman"/>
      <family val="1"/>
    </font>
    <font>
      <b/>
      <sz val="18"/>
      <color indexed="8"/>
      <name val="標楷體"/>
      <family val="4"/>
    </font>
    <font>
      <sz val="14"/>
      <color indexed="8"/>
      <name val="標楷體"/>
      <family val="4"/>
    </font>
    <font>
      <sz val="14"/>
      <color indexed="8"/>
      <name val="Times New Roman"/>
      <family val="1"/>
    </font>
    <font>
      <u val="single"/>
      <sz val="14"/>
      <color indexed="8"/>
      <name val="Times New Roman"/>
      <family val="1"/>
    </font>
    <font>
      <u val="single"/>
      <sz val="14"/>
      <color indexed="8"/>
      <name val="標楷體"/>
      <family val="4"/>
    </font>
    <font>
      <sz val="14"/>
      <name val="標楷體"/>
      <family val="4"/>
    </font>
    <font>
      <sz val="9"/>
      <name val="新細明體"/>
      <family val="1"/>
    </font>
    <font>
      <u val="single"/>
      <sz val="14"/>
      <name val="Times New Roman"/>
      <family val="1"/>
    </font>
    <font>
      <sz val="12"/>
      <color indexed="8"/>
      <name val="標楷體"/>
      <family val="4"/>
    </font>
    <font>
      <b/>
      <sz val="12"/>
      <color indexed="8"/>
      <name val="標楷體"/>
      <family val="4"/>
    </font>
    <font>
      <sz val="12"/>
      <name val="標楷體"/>
      <family val="4"/>
    </font>
    <font>
      <sz val="12"/>
      <color indexed="8"/>
      <name val="Times New Roman"/>
      <family val="1"/>
    </font>
    <font>
      <b/>
      <sz val="12"/>
      <color indexed="8"/>
      <name val="Times New Roman"/>
      <family val="1"/>
    </font>
    <font>
      <b/>
      <sz val="12"/>
      <name val="標楷體"/>
      <family val="4"/>
    </font>
    <font>
      <b/>
      <sz val="14"/>
      <color indexed="8"/>
      <name val="標楷體"/>
      <family val="4"/>
    </font>
    <font>
      <b/>
      <sz val="14"/>
      <color indexed="8"/>
      <name val="Times New Roman"/>
      <family val="1"/>
    </font>
    <font>
      <b/>
      <u val="single"/>
      <sz val="14"/>
      <color indexed="8"/>
      <name val="Times New Roman"/>
      <family val="1"/>
    </font>
    <font>
      <b/>
      <u val="single"/>
      <sz val="16"/>
      <color indexed="8"/>
      <name val="標楷體"/>
      <family val="4"/>
    </font>
    <font>
      <b/>
      <u val="single"/>
      <sz val="16"/>
      <color indexed="8"/>
      <name val="Times New Roman"/>
      <family val="1"/>
    </font>
    <font>
      <sz val="12"/>
      <color indexed="8"/>
      <name val="新細明體"/>
      <family val="1"/>
    </font>
    <font>
      <sz val="14"/>
      <name val="Times New Roman"/>
      <family val="1"/>
    </font>
    <font>
      <sz val="12"/>
      <name val="細明體"/>
      <family val="3"/>
    </font>
    <font>
      <u val="single"/>
      <sz val="14"/>
      <name val="標楷體"/>
      <family val="4"/>
    </font>
    <font>
      <sz val="10"/>
      <name val="標楷體"/>
      <family val="4"/>
    </font>
    <font>
      <sz val="10"/>
      <name val="Times New Roman"/>
      <family val="1"/>
    </font>
    <font>
      <sz val="11"/>
      <name val="標楷體"/>
      <family val="4"/>
    </font>
    <font>
      <sz val="11"/>
      <name val="Times New Roman"/>
      <family val="1"/>
    </font>
    <font>
      <sz val="14"/>
      <name val="新細明體"/>
      <family val="1"/>
    </font>
    <font>
      <sz val="12"/>
      <color indexed="42"/>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0"/>
      <color indexed="10"/>
      <name val="標楷體"/>
      <family val="4"/>
    </font>
    <font>
      <sz val="9"/>
      <name val="標楷體"/>
      <family val="4"/>
    </font>
    <font>
      <sz val="9"/>
      <color indexed="8"/>
      <name val="標楷體"/>
      <family val="4"/>
    </font>
    <font>
      <sz val="9"/>
      <color indexed="8"/>
      <name val="新細明體"/>
      <family val="1"/>
    </font>
    <font>
      <sz val="7"/>
      <name val="新細明體"/>
      <family val="1"/>
    </font>
    <font>
      <sz val="7"/>
      <color indexed="10"/>
      <name val="標楷體"/>
      <family val="4"/>
    </font>
    <font>
      <sz val="7"/>
      <name val="標楷體"/>
      <family val="4"/>
    </font>
    <font>
      <sz val="9"/>
      <color indexed="8"/>
      <name val="細明體"/>
      <family val="3"/>
    </font>
    <font>
      <sz val="9"/>
      <color indexed="8"/>
      <name val="Times New Roman"/>
      <family val="1"/>
    </font>
    <font>
      <sz val="9"/>
      <name val="細明體"/>
      <family val="3"/>
    </font>
    <font>
      <sz val="9"/>
      <name val="Times New Roman"/>
      <family val="1"/>
    </font>
    <font>
      <sz val="7"/>
      <name val="Times New Roman"/>
      <family val="1"/>
    </font>
    <font>
      <sz val="7"/>
      <name val="細明體"/>
      <family val="3"/>
    </font>
    <font>
      <sz val="7"/>
      <color indexed="8"/>
      <name val="Times New Roman"/>
      <family val="1"/>
    </font>
    <font>
      <sz val="7"/>
      <color indexed="8"/>
      <name val="細明體"/>
      <family val="3"/>
    </font>
    <font>
      <b/>
      <u val="single"/>
      <sz val="14"/>
      <color indexed="1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6"/>
        <bgColor indexed="64"/>
      </patternFill>
    </fill>
  </fills>
  <borders count="52">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color indexed="8"/>
      </left>
      <right style="thin">
        <color indexed="8"/>
      </right>
      <top>
        <color indexed="63"/>
      </top>
      <bottom style="thin"/>
    </border>
    <border>
      <left>
        <color indexed="63"/>
      </left>
      <right style="thin">
        <color indexed="8"/>
      </right>
      <top>
        <color indexed="63"/>
      </top>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color indexed="8"/>
      </bottom>
    </border>
    <border>
      <left style="thin"/>
      <right style="thin">
        <color indexed="8"/>
      </right>
      <top style="thin">
        <color indexed="8"/>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color indexed="63"/>
      </top>
      <bottom style="thin"/>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8" borderId="0" applyNumberFormat="0" applyBorder="0" applyAlignment="0" applyProtection="0"/>
    <xf numFmtId="0" fontId="34" fillId="0" borderId="1" applyNumberFormat="0" applyFill="0" applyAlignment="0" applyProtection="0"/>
    <xf numFmtId="0" fontId="35" fillId="11" borderId="0" applyNumberFormat="0" applyBorder="0" applyAlignment="0" applyProtection="0"/>
    <xf numFmtId="9" fontId="0" fillId="0" borderId="0" applyFont="0" applyFill="0" applyBorder="0" applyAlignment="0" applyProtection="0"/>
    <xf numFmtId="0" fontId="36"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4" borderId="4"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1" fillId="10"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 borderId="2" applyNumberFormat="0" applyAlignment="0" applyProtection="0"/>
    <xf numFmtId="0" fontId="45" fillId="2" borderId="8" applyNumberFormat="0" applyAlignment="0" applyProtection="0"/>
    <xf numFmtId="0" fontId="46" fillId="16" borderId="9" applyNumberFormat="0" applyAlignment="0" applyProtection="0"/>
    <xf numFmtId="0" fontId="47" fillId="17" borderId="0" applyNumberFormat="0" applyBorder="0" applyAlignment="0" applyProtection="0"/>
    <xf numFmtId="0" fontId="48" fillId="0" borderId="0" applyNumberFormat="0" applyFill="0" applyBorder="0" applyAlignment="0" applyProtection="0"/>
  </cellStyleXfs>
  <cellXfs count="330">
    <xf numFmtId="0" fontId="0" fillId="0" borderId="0" xfId="0" applyAlignment="1">
      <alignment vertical="center"/>
    </xf>
    <xf numFmtId="0" fontId="4" fillId="0" borderId="0" xfId="0" applyFont="1" applyAlignment="1">
      <alignment vertical="center"/>
    </xf>
    <xf numFmtId="0" fontId="0" fillId="0" borderId="0" xfId="0" applyBorder="1" applyAlignment="1">
      <alignment vertical="center"/>
    </xf>
    <xf numFmtId="0" fontId="13"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7" fillId="0" borderId="0" xfId="0" applyFont="1" applyBorder="1" applyAlignment="1">
      <alignment vertical="center"/>
    </xf>
    <xf numFmtId="0" fontId="2" fillId="0" borderId="0" xfId="0" applyFont="1" applyBorder="1" applyAlignment="1">
      <alignment vertical="center"/>
    </xf>
    <xf numFmtId="0" fontId="0" fillId="0" borderId="0" xfId="0" applyFill="1" applyBorder="1" applyAlignment="1">
      <alignment vertical="center"/>
    </xf>
    <xf numFmtId="0" fontId="11" fillId="0" borderId="0" xfId="0" applyFont="1" applyBorder="1" applyAlignment="1">
      <alignment vertical="center" wrapText="1"/>
    </xf>
    <xf numFmtId="0" fontId="22" fillId="0" borderId="0" xfId="0" applyFont="1" applyFill="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15" fillId="6" borderId="10" xfId="0" applyFont="1" applyFill="1" applyBorder="1" applyAlignment="1">
      <alignment horizontal="left" vertical="top"/>
    </xf>
    <xf numFmtId="0" fontId="15" fillId="6" borderId="11" xfId="0" applyFont="1" applyFill="1" applyBorder="1" applyAlignment="1">
      <alignment horizontal="left" vertical="top"/>
    </xf>
    <xf numFmtId="0" fontId="8"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26"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8" fillId="0" borderId="0" xfId="0" applyFont="1" applyAlignment="1">
      <alignment vertical="center"/>
    </xf>
    <xf numFmtId="0" fontId="0" fillId="0" borderId="0" xfId="0" applyAlignment="1">
      <alignment vertical="center" wrapText="1"/>
    </xf>
    <xf numFmtId="182" fontId="11" fillId="0" borderId="12" xfId="0" applyNumberFormat="1" applyFont="1" applyBorder="1" applyAlignment="1">
      <alignment horizontal="center" vertical="center" wrapText="1"/>
    </xf>
    <xf numFmtId="182" fontId="13" fillId="0" borderId="12" xfId="0" applyNumberFormat="1" applyFont="1" applyBorder="1" applyAlignment="1">
      <alignment horizontal="center" vertical="center" wrapText="1"/>
    </xf>
    <xf numFmtId="182" fontId="13" fillId="0" borderId="13" xfId="0" applyNumberFormat="1" applyFont="1" applyBorder="1" applyAlignment="1">
      <alignment horizontal="center" vertical="center" wrapText="1"/>
    </xf>
    <xf numFmtId="182" fontId="13" fillId="0" borderId="14" xfId="0" applyNumberFormat="1" applyFont="1" applyBorder="1" applyAlignment="1">
      <alignment horizontal="center" vertical="center" wrapText="1"/>
    </xf>
    <xf numFmtId="182" fontId="0" fillId="0" borderId="0" xfId="0" applyNumberFormat="1" applyFont="1" applyAlignment="1">
      <alignment vertical="center"/>
    </xf>
    <xf numFmtId="183" fontId="14" fillId="0" borderId="15" xfId="0" applyNumberFormat="1" applyFont="1" applyBorder="1" applyAlignment="1">
      <alignment horizontal="right" vertical="center" wrapText="1"/>
    </xf>
    <xf numFmtId="183" fontId="1" fillId="0" borderId="15" xfId="0" applyNumberFormat="1" applyFont="1" applyBorder="1" applyAlignment="1">
      <alignment horizontal="right" vertical="center" wrapText="1"/>
    </xf>
    <xf numFmtId="182" fontId="14" fillId="0" borderId="15" xfId="0" applyNumberFormat="1" applyFont="1" applyBorder="1" applyAlignment="1">
      <alignment horizontal="right" vertical="center" wrapText="1"/>
    </xf>
    <xf numFmtId="0" fontId="2" fillId="0" borderId="0" xfId="0" applyFont="1" applyFill="1" applyBorder="1" applyAlignment="1">
      <alignment horizontal="left" vertical="top"/>
    </xf>
    <xf numFmtId="0" fontId="2" fillId="0" borderId="16" xfId="0" applyFont="1" applyFill="1" applyBorder="1" applyAlignment="1">
      <alignment horizontal="left" vertical="top"/>
    </xf>
    <xf numFmtId="182" fontId="13" fillId="0" borderId="15" xfId="0" applyNumberFormat="1" applyFont="1" applyBorder="1" applyAlignment="1">
      <alignment horizontal="right" vertical="center"/>
    </xf>
    <xf numFmtId="182" fontId="13" fillId="0" borderId="17" xfId="0" applyNumberFormat="1" applyFont="1" applyBorder="1" applyAlignment="1">
      <alignment horizontal="right" vertical="center"/>
    </xf>
    <xf numFmtId="182" fontId="15" fillId="0" borderId="18" xfId="0" applyNumberFormat="1" applyFont="1" applyBorder="1" applyAlignment="1">
      <alignment horizontal="right" vertical="center"/>
    </xf>
    <xf numFmtId="10" fontId="15" fillId="0" borderId="19" xfId="0" applyNumberFormat="1" applyFont="1" applyBorder="1" applyAlignment="1">
      <alignment horizontal="right" vertical="center"/>
    </xf>
    <xf numFmtId="182" fontId="15" fillId="6" borderId="15" xfId="0" applyNumberFormat="1" applyFont="1" applyFill="1" applyBorder="1" applyAlignment="1">
      <alignment horizontal="right" vertical="center"/>
    </xf>
    <xf numFmtId="0" fontId="1" fillId="6" borderId="20" xfId="0" applyFont="1" applyFill="1" applyBorder="1" applyAlignment="1">
      <alignment horizontal="left" vertical="top"/>
    </xf>
    <xf numFmtId="0" fontId="1" fillId="6" borderId="16" xfId="0" applyFont="1" applyFill="1" applyBorder="1" applyAlignment="1">
      <alignment horizontal="left" vertical="top"/>
    </xf>
    <xf numFmtId="0" fontId="15" fillId="0" borderId="0" xfId="0" applyFont="1" applyFill="1" applyBorder="1" applyAlignment="1">
      <alignment horizontal="left" vertical="top"/>
    </xf>
    <xf numFmtId="0" fontId="15" fillId="0" borderId="16" xfId="0" applyFont="1" applyFill="1" applyBorder="1" applyAlignment="1">
      <alignment horizontal="left" vertical="top"/>
    </xf>
    <xf numFmtId="0" fontId="0" fillId="0" borderId="0" xfId="0" applyAlignment="1">
      <alignment vertical="center"/>
    </xf>
    <xf numFmtId="182" fontId="1" fillId="0" borderId="15" xfId="0" applyNumberFormat="1" applyFont="1" applyBorder="1" applyAlignment="1">
      <alignment horizontal="right" vertical="center" wrapText="1"/>
    </xf>
    <xf numFmtId="182" fontId="1" fillId="0" borderId="15" xfId="0" applyNumberFormat="1" applyFont="1" applyBorder="1" applyAlignment="1">
      <alignment horizontal="right" vertical="center"/>
    </xf>
    <xf numFmtId="182" fontId="1" fillId="0" borderId="0" xfId="0" applyNumberFormat="1" applyFont="1" applyAlignment="1">
      <alignment vertical="center"/>
    </xf>
    <xf numFmtId="0" fontId="1" fillId="0" borderId="0" xfId="0" applyFont="1" applyAlignment="1">
      <alignment vertical="center"/>
    </xf>
    <xf numFmtId="182" fontId="2" fillId="0" borderId="21" xfId="0" applyNumberFormat="1" applyFont="1" applyBorder="1" applyAlignment="1">
      <alignment vertical="center"/>
    </xf>
    <xf numFmtId="182" fontId="1" fillId="0" borderId="21" xfId="0" applyNumberFormat="1" applyFont="1" applyBorder="1" applyAlignment="1">
      <alignment vertical="center"/>
    </xf>
    <xf numFmtId="0" fontId="1" fillId="0" borderId="21" xfId="0" applyFont="1" applyBorder="1" applyAlignment="1">
      <alignment vertical="center"/>
    </xf>
    <xf numFmtId="0" fontId="4" fillId="0" borderId="21" xfId="0" applyFont="1" applyBorder="1" applyAlignment="1">
      <alignment vertical="center"/>
    </xf>
    <xf numFmtId="182" fontId="1" fillId="0" borderId="22" xfId="0" applyNumberFormat="1" applyFont="1" applyBorder="1" applyAlignment="1">
      <alignment vertical="center"/>
    </xf>
    <xf numFmtId="182" fontId="1" fillId="0" borderId="23" xfId="0" applyNumberFormat="1" applyFont="1" applyBorder="1" applyAlignment="1">
      <alignment vertical="center"/>
    </xf>
    <xf numFmtId="182" fontId="1" fillId="0" borderId="24" xfId="0" applyNumberFormat="1" applyFont="1" applyBorder="1" applyAlignment="1">
      <alignment vertical="center"/>
    </xf>
    <xf numFmtId="0" fontId="1" fillId="0" borderId="22" xfId="0" applyFont="1" applyBorder="1" applyAlignment="1">
      <alignment vertical="center"/>
    </xf>
    <xf numFmtId="182" fontId="1" fillId="0" borderId="15" xfId="0" applyNumberFormat="1" applyFont="1" applyBorder="1" applyAlignment="1">
      <alignment vertical="center"/>
    </xf>
    <xf numFmtId="187" fontId="1" fillId="0" borderId="15" xfId="0" applyNumberFormat="1" applyFont="1" applyBorder="1" applyAlignment="1">
      <alignment vertical="center"/>
    </xf>
    <xf numFmtId="0" fontId="1" fillId="0" borderId="15" xfId="0" applyFont="1" applyBorder="1" applyAlignment="1">
      <alignment vertical="center"/>
    </xf>
    <xf numFmtId="182" fontId="2" fillId="6" borderId="25" xfId="0" applyNumberFormat="1" applyFont="1" applyFill="1" applyBorder="1" applyAlignment="1">
      <alignment vertical="center"/>
    </xf>
    <xf numFmtId="187" fontId="2" fillId="6" borderId="25" xfId="39" applyNumberFormat="1" applyFont="1" applyFill="1" applyBorder="1" applyAlignment="1">
      <alignment vertical="center"/>
    </xf>
    <xf numFmtId="182" fontId="2" fillId="0" borderId="15" xfId="0" applyNumberFormat="1" applyFont="1" applyFill="1" applyBorder="1" applyAlignment="1">
      <alignment vertical="center"/>
    </xf>
    <xf numFmtId="183" fontId="2" fillId="0" borderId="15" xfId="39" applyNumberFormat="1" applyFont="1" applyFill="1" applyBorder="1" applyAlignment="1">
      <alignment vertical="center"/>
    </xf>
    <xf numFmtId="182" fontId="13" fillId="0" borderId="15" xfId="0" applyNumberFormat="1" applyFont="1" applyBorder="1" applyAlignment="1">
      <alignment vertical="center"/>
    </xf>
    <xf numFmtId="182" fontId="1" fillId="0" borderId="15" xfId="0" applyNumberFormat="1" applyFont="1" applyFill="1" applyBorder="1" applyAlignment="1">
      <alignment vertical="center"/>
    </xf>
    <xf numFmtId="183" fontId="1" fillId="0" borderId="15" xfId="39" applyNumberFormat="1" applyFont="1" applyFill="1" applyBorder="1" applyAlignment="1">
      <alignment vertical="center"/>
    </xf>
    <xf numFmtId="182" fontId="2" fillId="18" borderId="15" xfId="0" applyNumberFormat="1" applyFont="1" applyFill="1" applyBorder="1" applyAlignment="1">
      <alignment vertical="center"/>
    </xf>
    <xf numFmtId="183" fontId="2" fillId="18" borderId="15" xfId="39" applyNumberFormat="1" applyFont="1" applyFill="1" applyBorder="1" applyAlignment="1">
      <alignment vertical="center"/>
    </xf>
    <xf numFmtId="182" fontId="1" fillId="0" borderId="25" xfId="0" applyNumberFormat="1" applyFont="1" applyBorder="1" applyAlignment="1">
      <alignment horizontal="right" vertical="center"/>
    </xf>
    <xf numFmtId="182" fontId="1" fillId="0" borderId="0" xfId="0" applyNumberFormat="1" applyFont="1" applyBorder="1" applyAlignment="1">
      <alignment horizontal="right" vertical="center"/>
    </xf>
    <xf numFmtId="182" fontId="1" fillId="0" borderId="26" xfId="0" applyNumberFormat="1" applyFont="1" applyBorder="1" applyAlignment="1">
      <alignment horizontal="right" vertical="center"/>
    </xf>
    <xf numFmtId="0" fontId="1" fillId="0" borderId="27" xfId="0" applyFont="1" applyBorder="1" applyAlignment="1">
      <alignment horizontal="right" vertical="center"/>
    </xf>
    <xf numFmtId="0" fontId="1" fillId="0" borderId="25" xfId="0" applyFont="1" applyBorder="1" applyAlignment="1">
      <alignment horizontal="right" vertical="center"/>
    </xf>
    <xf numFmtId="184" fontId="1" fillId="0" borderId="15" xfId="0" applyNumberFormat="1" applyFont="1" applyBorder="1" applyAlignment="1">
      <alignment horizontal="right" vertical="center"/>
    </xf>
    <xf numFmtId="182" fontId="14" fillId="0" borderId="25" xfId="0" applyNumberFormat="1" applyFont="1" applyBorder="1" applyAlignment="1">
      <alignment horizontal="right" vertical="center"/>
    </xf>
    <xf numFmtId="182" fontId="1" fillId="0" borderId="0" xfId="33" applyNumberFormat="1" applyFont="1" applyAlignment="1">
      <alignment horizontal="right" vertical="center"/>
    </xf>
    <xf numFmtId="3" fontId="14" fillId="0" borderId="25" xfId="0" applyNumberFormat="1" applyFont="1" applyBorder="1" applyAlignment="1">
      <alignment horizontal="right" vertical="center"/>
    </xf>
    <xf numFmtId="184" fontId="1" fillId="0" borderId="17" xfId="0" applyNumberFormat="1" applyFont="1" applyBorder="1" applyAlignment="1">
      <alignment horizontal="right" vertical="center"/>
    </xf>
    <xf numFmtId="182" fontId="2" fillId="6" borderId="15" xfId="0" applyNumberFormat="1" applyFont="1" applyFill="1" applyBorder="1" applyAlignment="1">
      <alignment horizontal="right" vertical="center"/>
    </xf>
    <xf numFmtId="184" fontId="2" fillId="6" borderId="15"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182" fontId="2" fillId="0" borderId="26" xfId="0" applyNumberFormat="1" applyFont="1" applyFill="1" applyBorder="1" applyAlignment="1">
      <alignment horizontal="right" vertical="center"/>
    </xf>
    <xf numFmtId="0" fontId="2" fillId="0" borderId="0" xfId="0" applyFont="1" applyFill="1" applyBorder="1" applyAlignment="1">
      <alignment horizontal="right" vertical="center"/>
    </xf>
    <xf numFmtId="182" fontId="1" fillId="0" borderId="15" xfId="0" applyNumberFormat="1" applyFont="1" applyFill="1" applyBorder="1" applyAlignment="1">
      <alignment horizontal="right" vertical="center"/>
    </xf>
    <xf numFmtId="182" fontId="2" fillId="0" borderId="15" xfId="0" applyNumberFormat="1" applyFont="1" applyFill="1" applyBorder="1" applyAlignment="1">
      <alignment horizontal="right" vertical="center"/>
    </xf>
    <xf numFmtId="184" fontId="1" fillId="0" borderId="15" xfId="0" applyNumberFormat="1" applyFont="1" applyFill="1" applyBorder="1" applyAlignment="1">
      <alignment horizontal="right" vertical="center"/>
    </xf>
    <xf numFmtId="182" fontId="2" fillId="0" borderId="17" xfId="0" applyNumberFormat="1" applyFont="1" applyFill="1" applyBorder="1" applyAlignment="1">
      <alignment horizontal="right" vertical="center"/>
    </xf>
    <xf numFmtId="182" fontId="2" fillId="18" borderId="15" xfId="0" applyNumberFormat="1" applyFont="1" applyFill="1" applyBorder="1" applyAlignment="1">
      <alignment horizontal="right" vertical="center"/>
    </xf>
    <xf numFmtId="184" fontId="2" fillId="18" borderId="15" xfId="0" applyNumberFormat="1" applyFont="1" applyFill="1" applyBorder="1" applyAlignment="1">
      <alignment horizontal="right" vertical="center"/>
    </xf>
    <xf numFmtId="182" fontId="1" fillId="0" borderId="20" xfId="0" applyNumberFormat="1" applyFont="1" applyBorder="1" applyAlignment="1">
      <alignment horizontal="right" vertical="center"/>
    </xf>
    <xf numFmtId="0" fontId="1" fillId="0" borderId="15" xfId="0" applyFont="1" applyBorder="1" applyAlignment="1">
      <alignment horizontal="right" vertical="center"/>
    </xf>
    <xf numFmtId="182" fontId="1" fillId="0" borderId="25" xfId="33" applyNumberFormat="1" applyFont="1" applyBorder="1" applyAlignment="1">
      <alignment horizontal="right" vertical="center"/>
    </xf>
    <xf numFmtId="182" fontId="1" fillId="0" borderId="26" xfId="33" applyNumberFormat="1" applyFont="1" applyBorder="1" applyAlignment="1">
      <alignment horizontal="right" vertical="center"/>
    </xf>
    <xf numFmtId="182" fontId="14" fillId="0" borderId="20"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 fillId="6" borderId="15" xfId="0" applyFont="1" applyFill="1" applyBorder="1" applyAlignment="1">
      <alignment horizontal="right" vertical="center"/>
    </xf>
    <xf numFmtId="0" fontId="2" fillId="0" borderId="15" xfId="0" applyFont="1" applyFill="1" applyBorder="1" applyAlignment="1">
      <alignment horizontal="right" vertical="center"/>
    </xf>
    <xf numFmtId="0" fontId="1" fillId="0" borderId="15" xfId="0" applyFont="1" applyFill="1" applyBorder="1" applyAlignment="1">
      <alignment horizontal="right" vertical="center"/>
    </xf>
    <xf numFmtId="182" fontId="1" fillId="18" borderId="15" xfId="0" applyNumberFormat="1" applyFont="1" applyFill="1" applyBorder="1" applyAlignment="1">
      <alignment horizontal="right" vertical="center"/>
    </xf>
    <xf numFmtId="187" fontId="1" fillId="0" borderId="15" xfId="0" applyNumberFormat="1" applyFont="1" applyBorder="1" applyAlignment="1">
      <alignment horizontal="right" vertical="center"/>
    </xf>
    <xf numFmtId="187" fontId="1" fillId="6" borderId="15" xfId="0" applyNumberFormat="1" applyFont="1" applyFill="1" applyBorder="1" applyAlignment="1">
      <alignment horizontal="right" vertical="center"/>
    </xf>
    <xf numFmtId="182" fontId="1" fillId="6" borderId="15" xfId="0" applyNumberFormat="1" applyFont="1" applyFill="1" applyBorder="1" applyAlignment="1">
      <alignment horizontal="right" vertical="center"/>
    </xf>
    <xf numFmtId="184" fontId="1" fillId="6" borderId="15" xfId="0" applyNumberFormat="1" applyFont="1" applyFill="1" applyBorder="1" applyAlignment="1">
      <alignment horizontal="right" vertical="center"/>
    </xf>
    <xf numFmtId="182" fontId="14" fillId="0" borderId="15" xfId="0" applyNumberFormat="1" applyFont="1" applyBorder="1" applyAlignment="1">
      <alignment horizontal="right" vertical="center"/>
    </xf>
    <xf numFmtId="3" fontId="14" fillId="0" borderId="15" xfId="0" applyNumberFormat="1" applyFont="1" applyBorder="1" applyAlignment="1">
      <alignment horizontal="right" vertical="center"/>
    </xf>
    <xf numFmtId="182" fontId="15" fillId="0" borderId="0" xfId="0" applyNumberFormat="1" applyFont="1" applyFill="1" applyBorder="1" applyAlignment="1">
      <alignment horizontal="right" vertical="center"/>
    </xf>
    <xf numFmtId="182" fontId="15" fillId="0" borderId="26"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182" fontId="14" fillId="0" borderId="15" xfId="0" applyNumberFormat="1" applyFont="1" applyFill="1" applyBorder="1" applyAlignment="1">
      <alignment horizontal="right" vertical="center"/>
    </xf>
    <xf numFmtId="182" fontId="15" fillId="0" borderId="15" xfId="0" applyNumberFormat="1" applyFont="1" applyFill="1" applyBorder="1" applyAlignment="1">
      <alignment horizontal="right" vertical="center"/>
    </xf>
    <xf numFmtId="183" fontId="1" fillId="0" borderId="15" xfId="0" applyNumberFormat="1" applyFont="1" applyFill="1" applyBorder="1" applyAlignment="1">
      <alignment horizontal="right" vertical="center"/>
    </xf>
    <xf numFmtId="182" fontId="15" fillId="18" borderId="15" xfId="0" applyNumberFormat="1" applyFont="1" applyFill="1" applyBorder="1" applyAlignment="1">
      <alignment horizontal="right" vertical="center"/>
    </xf>
    <xf numFmtId="183" fontId="1" fillId="18" borderId="15" xfId="0" applyNumberFormat="1" applyFont="1" applyFill="1" applyBorder="1" applyAlignment="1">
      <alignment horizontal="right" vertical="center"/>
    </xf>
    <xf numFmtId="183" fontId="15" fillId="6" borderId="28" xfId="0" applyNumberFormat="1" applyFont="1" applyFill="1" applyBorder="1" applyAlignment="1">
      <alignment horizontal="right" vertical="center"/>
    </xf>
    <xf numFmtId="182" fontId="1" fillId="0" borderId="21" xfId="0" applyNumberFormat="1" applyFont="1" applyBorder="1" applyAlignment="1">
      <alignment horizontal="right" vertical="center"/>
    </xf>
    <xf numFmtId="182" fontId="1" fillId="0" borderId="29" xfId="0" applyNumberFormat="1" applyFont="1" applyBorder="1" applyAlignment="1">
      <alignment horizontal="right" vertical="center"/>
    </xf>
    <xf numFmtId="182" fontId="1" fillId="0" borderId="30" xfId="0" applyNumberFormat="1" applyFont="1" applyBorder="1" applyAlignment="1">
      <alignment horizontal="right" vertical="center"/>
    </xf>
    <xf numFmtId="0" fontId="1" fillId="0" borderId="31" xfId="0" applyFont="1" applyBorder="1" applyAlignment="1">
      <alignment horizontal="right" vertical="center"/>
    </xf>
    <xf numFmtId="0" fontId="1" fillId="0" borderId="12" xfId="0" applyFont="1" applyBorder="1" applyAlignment="1">
      <alignment horizontal="right" vertical="center"/>
    </xf>
    <xf numFmtId="182" fontId="15" fillId="6" borderId="21" xfId="0" applyNumberFormat="1" applyFont="1" applyFill="1" applyBorder="1" applyAlignment="1">
      <alignment horizontal="right" vertical="center"/>
    </xf>
    <xf numFmtId="182" fontId="15" fillId="6" borderId="29" xfId="0" applyNumberFormat="1" applyFont="1" applyFill="1" applyBorder="1" applyAlignment="1">
      <alignment horizontal="right" vertical="center"/>
    </xf>
    <xf numFmtId="182" fontId="15" fillId="6" borderId="29" xfId="33" applyNumberFormat="1" applyFont="1" applyFill="1" applyBorder="1" applyAlignment="1">
      <alignment horizontal="right" vertical="center"/>
    </xf>
    <xf numFmtId="182" fontId="15" fillId="6" borderId="30" xfId="0" applyNumberFormat="1" applyFont="1" applyFill="1" applyBorder="1" applyAlignment="1">
      <alignment horizontal="right" vertical="center"/>
    </xf>
    <xf numFmtId="3" fontId="15" fillId="6" borderId="31" xfId="0" applyNumberFormat="1" applyFont="1" applyFill="1" applyBorder="1" applyAlignment="1">
      <alignment horizontal="right" vertical="center"/>
    </xf>
    <xf numFmtId="10" fontId="15" fillId="6" borderId="29" xfId="0" applyNumberFormat="1" applyFont="1" applyFill="1" applyBorder="1" applyAlignment="1">
      <alignment horizontal="right" vertical="center"/>
    </xf>
    <xf numFmtId="182" fontId="1" fillId="0" borderId="23" xfId="0" applyNumberFormat="1" applyFont="1" applyBorder="1" applyAlignment="1">
      <alignment horizontal="right" vertical="center"/>
    </xf>
    <xf numFmtId="182" fontId="1" fillId="0" borderId="22" xfId="0" applyNumberFormat="1" applyFont="1" applyBorder="1" applyAlignment="1">
      <alignment horizontal="right" vertical="center"/>
    </xf>
    <xf numFmtId="182" fontId="1" fillId="0" borderId="24" xfId="0" applyNumberFormat="1" applyFont="1" applyBorder="1" applyAlignment="1">
      <alignment horizontal="right" vertical="center"/>
    </xf>
    <xf numFmtId="0" fontId="1" fillId="0" borderId="32" xfId="0" applyFont="1" applyBorder="1" applyAlignment="1">
      <alignment horizontal="right" vertical="center"/>
    </xf>
    <xf numFmtId="0" fontId="1" fillId="0" borderId="22" xfId="0" applyFont="1" applyBorder="1" applyAlignment="1">
      <alignment horizontal="right" vertical="center"/>
    </xf>
    <xf numFmtId="182" fontId="15" fillId="6" borderId="15" xfId="33" applyNumberFormat="1" applyFont="1" applyFill="1" applyBorder="1" applyAlignment="1">
      <alignment horizontal="right" vertical="center"/>
    </xf>
    <xf numFmtId="3" fontId="15" fillId="6" borderId="15" xfId="0" applyNumberFormat="1" applyFont="1" applyFill="1" applyBorder="1" applyAlignment="1">
      <alignment horizontal="right" vertical="center"/>
    </xf>
    <xf numFmtId="10" fontId="15" fillId="6" borderId="15" xfId="0" applyNumberFormat="1" applyFont="1" applyFill="1" applyBorder="1" applyAlignment="1">
      <alignment horizontal="right" vertical="center"/>
    </xf>
    <xf numFmtId="185" fontId="15" fillId="6" borderId="15" xfId="0" applyNumberFormat="1" applyFont="1" applyFill="1" applyBorder="1" applyAlignment="1">
      <alignment horizontal="right" vertical="center"/>
    </xf>
    <xf numFmtId="185" fontId="15" fillId="18" borderId="15" xfId="0" applyNumberFormat="1" applyFont="1" applyFill="1" applyBorder="1" applyAlignment="1">
      <alignment horizontal="right" vertical="center"/>
    </xf>
    <xf numFmtId="0" fontId="1" fillId="0" borderId="0" xfId="0" applyFont="1" applyBorder="1" applyAlignment="1">
      <alignment vertical="center"/>
    </xf>
    <xf numFmtId="0" fontId="13" fillId="0" borderId="0" xfId="0" applyFont="1" applyAlignment="1">
      <alignment vertical="center"/>
    </xf>
    <xf numFmtId="0" fontId="24" fillId="0" borderId="0" xfId="0" applyFont="1" applyAlignment="1">
      <alignment vertical="center"/>
    </xf>
    <xf numFmtId="182" fontId="0" fillId="0" borderId="0" xfId="0" applyNumberFormat="1" applyAlignment="1">
      <alignment vertical="center"/>
    </xf>
    <xf numFmtId="3" fontId="1" fillId="0" borderId="15" xfId="0" applyNumberFormat="1" applyFont="1" applyBorder="1" applyAlignment="1">
      <alignment horizontal="right" vertical="center" wrapText="1"/>
    </xf>
    <xf numFmtId="3" fontId="14" fillId="2" borderId="15" xfId="0" applyNumberFormat="1" applyFont="1" applyFill="1" applyBorder="1" applyAlignment="1">
      <alignment horizontal="right" vertical="center"/>
    </xf>
    <xf numFmtId="3" fontId="1" fillId="0" borderId="15" xfId="0" applyNumberFormat="1" applyFont="1" applyBorder="1" applyAlignment="1">
      <alignment horizontal="right" vertical="center"/>
    </xf>
    <xf numFmtId="182" fontId="1" fillId="0" borderId="15" xfId="0" applyNumberFormat="1" applyFont="1" applyBorder="1" applyAlignment="1">
      <alignment horizontal="right" vertical="center" wrapText="1"/>
    </xf>
    <xf numFmtId="182" fontId="14" fillId="0" borderId="0" xfId="0" applyNumberFormat="1" applyFont="1" applyBorder="1" applyAlignment="1">
      <alignment horizontal="right" vertical="center"/>
    </xf>
    <xf numFmtId="182" fontId="1" fillId="0" borderId="33" xfId="0" applyNumberFormat="1" applyFont="1" applyBorder="1" applyAlignment="1">
      <alignment horizontal="right" vertical="center" wrapText="1"/>
    </xf>
    <xf numFmtId="183" fontId="1" fillId="0" borderId="34" xfId="0" applyNumberFormat="1" applyFont="1" applyBorder="1" applyAlignment="1">
      <alignment horizontal="right" vertical="center" wrapText="1"/>
    </xf>
    <xf numFmtId="182" fontId="1" fillId="0" borderId="34" xfId="0" applyNumberFormat="1" applyFont="1" applyBorder="1" applyAlignment="1">
      <alignment horizontal="right" vertical="center"/>
    </xf>
    <xf numFmtId="182" fontId="1" fillId="0" borderId="34" xfId="0" applyNumberFormat="1" applyFont="1" applyBorder="1" applyAlignment="1">
      <alignment vertical="center"/>
    </xf>
    <xf numFmtId="182" fontId="1" fillId="0" borderId="35" xfId="0" applyNumberFormat="1" applyFont="1" applyBorder="1" applyAlignment="1">
      <alignment vertical="center"/>
    </xf>
    <xf numFmtId="182" fontId="1" fillId="0" borderId="15" xfId="33" applyNumberFormat="1" applyFont="1" applyBorder="1" applyAlignment="1">
      <alignment horizontal="right" vertical="center"/>
    </xf>
    <xf numFmtId="182" fontId="14" fillId="0" borderId="15" xfId="0" applyNumberFormat="1" applyFont="1" applyBorder="1" applyAlignment="1">
      <alignment vertical="center" wrapText="1"/>
    </xf>
    <xf numFmtId="3" fontId="14" fillId="0" borderId="15" xfId="0" applyNumberFormat="1" applyFont="1" applyBorder="1" applyAlignment="1">
      <alignment vertical="center" wrapText="1"/>
    </xf>
    <xf numFmtId="3" fontId="14" fillId="0" borderId="15" xfId="0" applyNumberFormat="1" applyFont="1" applyBorder="1" applyAlignment="1">
      <alignment vertical="center"/>
    </xf>
    <xf numFmtId="183" fontId="14" fillId="0" borderId="15" xfId="0" applyNumberFormat="1" applyFont="1" applyBorder="1" applyAlignment="1">
      <alignment vertical="center" wrapText="1"/>
    </xf>
    <xf numFmtId="182" fontId="14" fillId="0" borderId="15" xfId="0" applyNumberFormat="1" applyFont="1" applyFill="1" applyBorder="1" applyAlignment="1">
      <alignment vertical="center" wrapText="1"/>
    </xf>
    <xf numFmtId="183" fontId="14" fillId="0" borderId="17" xfId="0" applyNumberFormat="1" applyFont="1" applyBorder="1" applyAlignment="1">
      <alignment horizontal="right" vertical="center" wrapText="1"/>
    </xf>
    <xf numFmtId="182" fontId="1" fillId="0" borderId="36" xfId="0" applyNumberFormat="1" applyFont="1" applyBorder="1" applyAlignment="1">
      <alignment horizontal="right" vertical="center"/>
    </xf>
    <xf numFmtId="182" fontId="1" fillId="0" borderId="36" xfId="33" applyNumberFormat="1" applyFont="1" applyBorder="1" applyAlignment="1">
      <alignment horizontal="right" vertical="center"/>
    </xf>
    <xf numFmtId="183" fontId="14" fillId="0" borderId="15" xfId="0" applyNumberFormat="1" applyFont="1" applyBorder="1" applyAlignment="1">
      <alignment horizontal="right" vertical="center" wrapText="1"/>
    </xf>
    <xf numFmtId="41" fontId="14" fillId="2" borderId="15" xfId="0" applyNumberFormat="1" applyFont="1" applyFill="1" applyBorder="1" applyAlignment="1">
      <alignment horizontal="right" vertical="center" wrapText="1"/>
    </xf>
    <xf numFmtId="3" fontId="14" fillId="0" borderId="15" xfId="0" applyNumberFormat="1" applyFont="1" applyBorder="1" applyAlignment="1">
      <alignment horizontal="right" vertical="center" wrapText="1"/>
    </xf>
    <xf numFmtId="41" fontId="14" fillId="0" borderId="15" xfId="0" applyNumberFormat="1" applyFont="1" applyFill="1" applyBorder="1" applyAlignment="1">
      <alignment vertical="center" wrapText="1"/>
    </xf>
    <xf numFmtId="182" fontId="1" fillId="0" borderId="17" xfId="0" applyNumberFormat="1" applyFont="1" applyFill="1" applyBorder="1" applyAlignment="1">
      <alignment horizontal="right" vertical="center"/>
    </xf>
    <xf numFmtId="0" fontId="16" fillId="6" borderId="15" xfId="0" applyFont="1" applyFill="1" applyBorder="1" applyAlignment="1">
      <alignment horizontal="center" vertical="center" wrapText="1"/>
    </xf>
    <xf numFmtId="0" fontId="49" fillId="0" borderId="16" xfId="0" applyFont="1" applyBorder="1" applyAlignment="1">
      <alignment vertical="center" wrapText="1"/>
    </xf>
    <xf numFmtId="0" fontId="49" fillId="0" borderId="20" xfId="0" applyFont="1" applyBorder="1" applyAlignment="1">
      <alignment vertical="center" wrapText="1"/>
    </xf>
    <xf numFmtId="0" fontId="57" fillId="0" borderId="15" xfId="0" applyFont="1" applyBorder="1" applyAlignment="1">
      <alignment vertical="center" wrapText="1"/>
    </xf>
    <xf numFmtId="0" fontId="55" fillId="0" borderId="20" xfId="0" applyFont="1" applyBorder="1" applyAlignment="1">
      <alignment horizontal="left" vertical="top" wrapText="1"/>
    </xf>
    <xf numFmtId="0" fontId="53" fillId="0" borderId="16" xfId="0" applyFont="1" applyBorder="1" applyAlignment="1">
      <alignment horizontal="left" vertical="top" wrapText="1"/>
    </xf>
    <xf numFmtId="0" fontId="57" fillId="0" borderId="35" xfId="0" applyFont="1" applyBorder="1" applyAlignment="1">
      <alignment vertical="center" wrapText="1"/>
    </xf>
    <xf numFmtId="0" fontId="0" fillId="0" borderId="33" xfId="0" applyBorder="1" applyAlignment="1">
      <alignment vertical="center" wrapText="1"/>
    </xf>
    <xf numFmtId="0" fontId="55" fillId="0" borderId="15" xfId="0" applyFont="1" applyBorder="1" applyAlignment="1">
      <alignment vertical="center" wrapText="1"/>
    </xf>
    <xf numFmtId="0" fontId="53" fillId="0" borderId="15" xfId="0" applyFont="1" applyBorder="1" applyAlignment="1">
      <alignment vertical="center" wrapText="1"/>
    </xf>
    <xf numFmtId="0" fontId="52" fillId="2" borderId="35" xfId="0" applyFont="1" applyFill="1" applyBorder="1" applyAlignment="1">
      <alignment horizontal="left" vertical="center" wrapText="1"/>
    </xf>
    <xf numFmtId="0" fontId="9" fillId="0" borderId="35" xfId="0" applyFont="1" applyBorder="1" applyAlignment="1">
      <alignment horizontal="justify" vertical="center" wrapText="1"/>
    </xf>
    <xf numFmtId="0" fontId="9" fillId="0" borderId="35" xfId="0" applyFont="1" applyFill="1" applyBorder="1" applyAlignment="1">
      <alignment vertical="center" wrapText="1"/>
    </xf>
    <xf numFmtId="0" fontId="56" fillId="0" borderId="15" xfId="0" applyFont="1" applyBorder="1" applyAlignment="1">
      <alignment vertical="center" wrapText="1"/>
    </xf>
    <xf numFmtId="0" fontId="0" fillId="0" borderId="15" xfId="0" applyBorder="1" applyAlignment="1">
      <alignment vertical="center" wrapText="1"/>
    </xf>
    <xf numFmtId="0" fontId="52" fillId="0" borderId="15" xfId="0" applyFont="1" applyFill="1" applyBorder="1" applyAlignment="1">
      <alignment vertical="center" wrapText="1"/>
    </xf>
    <xf numFmtId="0" fontId="55" fillId="0" borderId="15" xfId="0" applyFont="1" applyBorder="1" applyAlignment="1">
      <alignment vertical="center" wrapText="1"/>
    </xf>
    <xf numFmtId="0" fontId="9" fillId="0" borderId="15" xfId="0" applyFont="1" applyFill="1" applyBorder="1" applyAlignment="1">
      <alignment vertical="center" wrapText="1"/>
    </xf>
    <xf numFmtId="0" fontId="9" fillId="0" borderId="15" xfId="0" applyFont="1" applyBorder="1" applyAlignment="1">
      <alignment horizontal="left" vertical="center" wrapText="1"/>
    </xf>
    <xf numFmtId="0" fontId="9" fillId="0" borderId="35" xfId="0" applyFont="1" applyBorder="1" applyAlignment="1">
      <alignment vertical="center" wrapText="1"/>
    </xf>
    <xf numFmtId="0" fontId="9" fillId="0" borderId="35" xfId="0" applyFont="1" applyBorder="1" applyAlignment="1">
      <alignment horizontal="left" vertical="center" wrapText="1"/>
    </xf>
    <xf numFmtId="0" fontId="9" fillId="0" borderId="34" xfId="0" applyFont="1" applyFill="1" applyBorder="1" applyAlignment="1">
      <alignment horizontal="left" vertical="center" wrapText="1"/>
    </xf>
    <xf numFmtId="0" fontId="52" fillId="0" borderId="35" xfId="0" applyFont="1" applyBorder="1" applyAlignment="1">
      <alignment vertical="center" wrapText="1"/>
    </xf>
    <xf numFmtId="0" fontId="50" fillId="0" borderId="15" xfId="0" applyFont="1" applyBorder="1" applyAlignment="1">
      <alignment vertical="center" wrapText="1"/>
    </xf>
    <xf numFmtId="0" fontId="53" fillId="0" borderId="15" xfId="0" applyFont="1" applyBorder="1" applyAlignment="1">
      <alignment vertical="center" wrapText="1"/>
    </xf>
    <xf numFmtId="0" fontId="11" fillId="0" borderId="15" xfId="0" applyFont="1" applyBorder="1" applyAlignment="1">
      <alignment horizontal="left" vertical="top" wrapText="1"/>
    </xf>
    <xf numFmtId="0" fontId="0" fillId="0" borderId="15" xfId="0" applyBorder="1" applyAlignment="1">
      <alignment horizontal="left" vertical="top"/>
    </xf>
    <xf numFmtId="0" fontId="2" fillId="6" borderId="15" xfId="0" applyFont="1" applyFill="1" applyBorder="1" applyAlignment="1">
      <alignment horizontal="center" vertical="center" wrapText="1"/>
    </xf>
    <xf numFmtId="0" fontId="9" fillId="0" borderId="15" xfId="0" applyFont="1" applyBorder="1" applyAlignment="1">
      <alignment vertical="center" wrapText="1"/>
    </xf>
    <xf numFmtId="0" fontId="62" fillId="0" borderId="15" xfId="0" applyFont="1" applyFill="1" applyBorder="1" applyAlignment="1">
      <alignment horizontal="left" vertical="top" wrapText="1"/>
    </xf>
    <xf numFmtId="0" fontId="53" fillId="0" borderId="15" xfId="0" applyFont="1" applyBorder="1" applyAlignment="1">
      <alignment horizontal="left" vertical="top"/>
    </xf>
    <xf numFmtId="0" fontId="55" fillId="0" borderId="15" xfId="0" applyFont="1" applyFill="1" applyBorder="1" applyAlignment="1">
      <alignment horizontal="left" vertical="top" wrapText="1"/>
    </xf>
    <xf numFmtId="0" fontId="55" fillId="0" borderId="15" xfId="0" applyFont="1" applyBorder="1" applyAlignment="1">
      <alignment horizontal="left" vertical="top"/>
    </xf>
    <xf numFmtId="0" fontId="2" fillId="18" borderId="15" xfId="0" applyFont="1" applyFill="1" applyBorder="1" applyAlignment="1">
      <alignment horizontal="left" vertical="top"/>
    </xf>
    <xf numFmtId="0" fontId="60" fillId="0" borderId="35" xfId="0" applyFont="1" applyFill="1" applyBorder="1" applyAlignment="1">
      <alignment horizontal="left" vertical="top" wrapText="1"/>
    </xf>
    <xf numFmtId="0" fontId="60" fillId="0" borderId="33" xfId="0" applyFont="1" applyFill="1" applyBorder="1" applyAlignment="1">
      <alignment horizontal="left" vertical="top"/>
    </xf>
    <xf numFmtId="0" fontId="2" fillId="18" borderId="35" xfId="0" applyFont="1" applyFill="1" applyBorder="1" applyAlignment="1">
      <alignment horizontal="left" vertical="top"/>
    </xf>
    <xf numFmtId="0" fontId="2" fillId="18" borderId="33" xfId="0" applyFont="1" applyFill="1" applyBorder="1" applyAlignment="1">
      <alignment horizontal="left" vertical="top"/>
    </xf>
    <xf numFmtId="0" fontId="16" fillId="6" borderId="35" xfId="0" applyFont="1" applyFill="1" applyBorder="1" applyAlignment="1">
      <alignment vertical="center" wrapText="1"/>
    </xf>
    <xf numFmtId="0" fontId="57" fillId="0" borderId="15" xfId="0" applyFont="1" applyBorder="1" applyAlignment="1">
      <alignment vertical="center" wrapText="1"/>
    </xf>
    <xf numFmtId="0" fontId="56" fillId="0" borderId="15" xfId="0" applyFont="1" applyBorder="1" applyAlignment="1">
      <alignment vertical="center" wrapText="1"/>
    </xf>
    <xf numFmtId="0" fontId="57" fillId="0" borderId="35" xfId="0" applyFont="1" applyBorder="1" applyAlignment="1">
      <alignment vertical="center" wrapText="1"/>
    </xf>
    <xf numFmtId="0" fontId="56" fillId="0" borderId="33" xfId="0" applyFont="1" applyBorder="1" applyAlignment="1">
      <alignment vertical="center" wrapText="1"/>
    </xf>
    <xf numFmtId="0" fontId="57" fillId="0" borderId="33" xfId="0" applyFont="1" applyBorder="1" applyAlignment="1">
      <alignment vertical="center" wrapText="1"/>
    </xf>
    <xf numFmtId="0" fontId="51" fillId="0" borderId="35" xfId="0" applyFont="1" applyBorder="1" applyAlignment="1">
      <alignment vertical="center" wrapText="1"/>
    </xf>
    <xf numFmtId="0" fontId="51" fillId="0" borderId="33" xfId="0" applyFont="1" applyBorder="1" applyAlignment="1">
      <alignment vertical="center" wrapText="1"/>
    </xf>
    <xf numFmtId="0" fontId="9" fillId="0" borderId="35" xfId="0" applyFont="1" applyBorder="1" applyAlignment="1">
      <alignment vertical="center" wrapText="1"/>
    </xf>
    <xf numFmtId="0" fontId="9" fillId="0" borderId="33" xfId="0" applyFont="1" applyBorder="1" applyAlignment="1">
      <alignment vertical="center" wrapText="1"/>
    </xf>
    <xf numFmtId="0" fontId="9" fillId="0" borderId="35" xfId="0" applyFont="1" applyBorder="1" applyAlignment="1">
      <alignment wrapText="1"/>
    </xf>
    <xf numFmtId="0" fontId="9" fillId="0" borderId="33" xfId="0" applyFont="1" applyBorder="1" applyAlignment="1">
      <alignment wrapText="1"/>
    </xf>
    <xf numFmtId="0" fontId="53" fillId="0" borderId="35" xfId="0" applyFont="1" applyBorder="1" applyAlignment="1">
      <alignment vertical="center" wrapText="1"/>
    </xf>
    <xf numFmtId="0" fontId="53" fillId="0" borderId="33" xfId="0" applyFont="1" applyBorder="1" applyAlignment="1">
      <alignment vertical="center" wrapText="1"/>
    </xf>
    <xf numFmtId="0" fontId="1" fillId="6" borderId="35" xfId="0" applyFont="1" applyFill="1" applyBorder="1" applyAlignment="1">
      <alignment horizontal="left" vertical="top"/>
    </xf>
    <xf numFmtId="0" fontId="1" fillId="6" borderId="33" xfId="0" applyFont="1" applyFill="1" applyBorder="1" applyAlignment="1">
      <alignment horizontal="left" vertical="top"/>
    </xf>
    <xf numFmtId="0" fontId="49" fillId="0" borderId="35" xfId="0" applyFont="1" applyBorder="1" applyAlignment="1">
      <alignment vertical="center" wrapText="1"/>
    </xf>
    <xf numFmtId="0" fontId="49" fillId="6" borderId="35" xfId="0" applyFont="1" applyFill="1" applyBorder="1" applyAlignment="1">
      <alignment vertical="center" wrapText="1"/>
    </xf>
    <xf numFmtId="0" fontId="50" fillId="0" borderId="35" xfId="0" applyFont="1" applyBorder="1" applyAlignment="1">
      <alignment vertical="center" wrapText="1"/>
    </xf>
    <xf numFmtId="0" fontId="50" fillId="0" borderId="33" xfId="0" applyFont="1" applyBorder="1" applyAlignment="1">
      <alignment vertical="center" wrapText="1"/>
    </xf>
    <xf numFmtId="0" fontId="52" fillId="0" borderId="15" xfId="0" applyFont="1" applyBorder="1" applyAlignment="1">
      <alignment vertical="center" wrapText="1"/>
    </xf>
    <xf numFmtId="0" fontId="52" fillId="0" borderId="35" xfId="0" applyFont="1" applyBorder="1" applyAlignment="1">
      <alignment vertical="center" wrapText="1"/>
    </xf>
    <xf numFmtId="0" fontId="52" fillId="0" borderId="33" xfId="0" applyFont="1" applyBorder="1" applyAlignment="1">
      <alignment vertical="center" wrapText="1"/>
    </xf>
    <xf numFmtId="49" fontId="9" fillId="0" borderId="15" xfId="0" applyNumberFormat="1" applyFont="1" applyBorder="1" applyAlignment="1">
      <alignment vertical="center" wrapText="1"/>
    </xf>
    <xf numFmtId="0" fontId="54" fillId="0" borderId="15" xfId="0" applyFont="1" applyBorder="1" applyAlignment="1">
      <alignment vertical="center" wrapText="1"/>
    </xf>
    <xf numFmtId="0" fontId="1" fillId="0" borderId="35" xfId="0" applyFont="1" applyFill="1" applyBorder="1" applyAlignment="1">
      <alignment horizontal="left" vertical="top"/>
    </xf>
    <xf numFmtId="0" fontId="1" fillId="0" borderId="33" xfId="0" applyFont="1" applyFill="1" applyBorder="1" applyAlignment="1">
      <alignment horizontal="left" vertical="top"/>
    </xf>
    <xf numFmtId="0" fontId="13" fillId="0" borderId="37" xfId="0" applyFont="1" applyBorder="1" applyAlignment="1">
      <alignment horizontal="center" vertical="center" wrapText="1"/>
    </xf>
    <xf numFmtId="0" fontId="0" fillId="0" borderId="38" xfId="0" applyBorder="1" applyAlignment="1">
      <alignment horizontal="center" vertical="center" wrapText="1"/>
    </xf>
    <xf numFmtId="0" fontId="16" fillId="18" borderId="35" xfId="0" applyFont="1" applyFill="1" applyBorder="1" applyAlignment="1">
      <alignment horizontal="center" vertical="center" wrapText="1"/>
    </xf>
    <xf numFmtId="0" fontId="0" fillId="0" borderId="33" xfId="0" applyBorder="1" applyAlignment="1">
      <alignment horizontal="center" vertical="center" wrapText="1"/>
    </xf>
    <xf numFmtId="0" fontId="1" fillId="18" borderId="35" xfId="0" applyFont="1" applyFill="1" applyBorder="1" applyAlignment="1">
      <alignment horizontal="left" vertical="top"/>
    </xf>
    <xf numFmtId="0" fontId="1" fillId="18" borderId="33" xfId="0" applyFont="1" applyFill="1" applyBorder="1" applyAlignment="1">
      <alignment horizontal="left" vertical="top"/>
    </xf>
    <xf numFmtId="49" fontId="50" fillId="0" borderId="15" xfId="0" applyNumberFormat="1" applyFont="1" applyBorder="1" applyAlignment="1">
      <alignment vertical="center" wrapText="1"/>
    </xf>
    <xf numFmtId="0" fontId="13" fillId="0" borderId="0" xfId="0" applyFont="1" applyBorder="1" applyAlignment="1">
      <alignment horizontal="left" vertical="center" wrapText="1"/>
    </xf>
    <xf numFmtId="0" fontId="0" fillId="0" borderId="0" xfId="0" applyFont="1" applyAlignment="1">
      <alignment horizontal="left" vertical="center" wrapText="1"/>
    </xf>
    <xf numFmtId="0" fontId="13" fillId="0" borderId="0" xfId="0" applyFont="1" applyAlignment="1">
      <alignment horizontal="left" vertical="center"/>
    </xf>
    <xf numFmtId="0" fontId="1"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vertical="center" wrapText="1"/>
    </xf>
    <xf numFmtId="0" fontId="0" fillId="0" borderId="0" xfId="0" applyFont="1" applyAlignment="1">
      <alignment vertical="center" wrapText="1"/>
    </xf>
    <xf numFmtId="0" fontId="8" fillId="0" borderId="0" xfId="0" applyFont="1" applyAlignment="1">
      <alignment vertical="center"/>
    </xf>
    <xf numFmtId="0" fontId="0" fillId="0" borderId="0" xfId="0" applyFont="1" applyAlignment="1">
      <alignment vertical="center"/>
    </xf>
    <xf numFmtId="0" fontId="12" fillId="0" borderId="3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left" vertical="center" wrapText="1"/>
    </xf>
    <xf numFmtId="0" fontId="1" fillId="6" borderId="15" xfId="0" applyFont="1" applyFill="1" applyBorder="1" applyAlignment="1">
      <alignment horizontal="center" vertical="center" wrapText="1"/>
    </xf>
    <xf numFmtId="0" fontId="16" fillId="0" borderId="20" xfId="0" applyFont="1" applyBorder="1" applyAlignment="1">
      <alignment vertical="center" wrapText="1"/>
    </xf>
    <xf numFmtId="0" fontId="2" fillId="0" borderId="40" xfId="0" applyFont="1" applyBorder="1" applyAlignment="1">
      <alignment vertical="center" wrapText="1"/>
    </xf>
    <xf numFmtId="0" fontId="16" fillId="6" borderId="1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15" fillId="6" borderId="15" xfId="0" applyFont="1" applyFill="1" applyBorder="1" applyAlignment="1">
      <alignment horizontal="left" vertical="top"/>
    </xf>
    <xf numFmtId="0" fontId="15" fillId="18" borderId="35" xfId="0" applyFont="1" applyFill="1" applyBorder="1" applyAlignment="1">
      <alignment horizontal="left" vertical="top"/>
    </xf>
    <xf numFmtId="0" fontId="15" fillId="18" borderId="33" xfId="0" applyFont="1" applyFill="1" applyBorder="1" applyAlignment="1">
      <alignment horizontal="left" vertical="top"/>
    </xf>
    <xf numFmtId="0" fontId="58" fillId="0" borderId="15" xfId="0" applyFont="1" applyBorder="1" applyAlignment="1">
      <alignment horizontal="left" vertical="top" wrapText="1"/>
    </xf>
    <xf numFmtId="0" fontId="59" fillId="0" borderId="15" xfId="0" applyFont="1" applyBorder="1" applyAlignment="1">
      <alignment horizontal="left" vertical="top"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7" fillId="0" borderId="0" xfId="0" applyFont="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13" fillId="0" borderId="21" xfId="0" applyFont="1" applyBorder="1" applyAlignment="1">
      <alignment horizontal="right" vertical="center"/>
    </xf>
    <xf numFmtId="0" fontId="9" fillId="0" borderId="33" xfId="0" applyFont="1" applyBorder="1" applyAlignment="1">
      <alignment vertical="center" wrapText="1"/>
    </xf>
    <xf numFmtId="0" fontId="13" fillId="0" borderId="33" xfId="0" applyFont="1" applyBorder="1" applyAlignment="1">
      <alignment vertical="center" wrapText="1"/>
    </xf>
    <xf numFmtId="0" fontId="16" fillId="0" borderId="15" xfId="0" applyFont="1" applyBorder="1" applyAlignment="1">
      <alignment vertical="center" wrapText="1"/>
    </xf>
    <xf numFmtId="0" fontId="51" fillId="0" borderId="15" xfId="0" applyFont="1" applyBorder="1" applyAlignment="1">
      <alignment vertical="center" wrapText="1"/>
    </xf>
    <xf numFmtId="0" fontId="1" fillId="0" borderId="41" xfId="0" applyFont="1" applyBorder="1" applyAlignment="1">
      <alignment vertical="center"/>
    </xf>
    <xf numFmtId="0" fontId="0" fillId="0" borderId="42" xfId="0" applyBorder="1" applyAlignment="1">
      <alignment vertical="center"/>
    </xf>
    <xf numFmtId="0" fontId="21" fillId="0" borderId="0" xfId="0" applyFont="1" applyAlignment="1">
      <alignment horizontal="center" vertical="center"/>
    </xf>
    <xf numFmtId="0" fontId="1" fillId="0" borderId="43" xfId="0" applyFont="1" applyBorder="1" applyAlignment="1">
      <alignment horizontal="center" vertical="center"/>
    </xf>
    <xf numFmtId="0" fontId="22" fillId="0" borderId="0" xfId="0" applyFont="1" applyAlignment="1">
      <alignment vertical="center" wrapText="1"/>
    </xf>
    <xf numFmtId="0" fontId="57" fillId="0" borderId="44" xfId="0" applyFont="1" applyBorder="1" applyAlignment="1">
      <alignment vertical="center" wrapText="1"/>
    </xf>
    <xf numFmtId="0" fontId="57" fillId="0" borderId="45" xfId="0" applyFont="1" applyBorder="1" applyAlignment="1">
      <alignment vertical="center" wrapText="1"/>
    </xf>
    <xf numFmtId="0" fontId="30" fillId="0" borderId="0" xfId="0" applyFont="1" applyAlignment="1">
      <alignment vertical="center" wrapText="1"/>
    </xf>
    <xf numFmtId="0" fontId="58" fillId="0" borderId="46" xfId="0" applyFont="1" applyBorder="1" applyAlignment="1">
      <alignment horizontal="left" vertical="top" wrapText="1"/>
    </xf>
    <xf numFmtId="0" fontId="59" fillId="0" borderId="47" xfId="0" applyFont="1" applyBorder="1" applyAlignment="1">
      <alignment horizontal="left" vertical="top" wrapText="1"/>
    </xf>
    <xf numFmtId="0" fontId="16" fillId="0" borderId="37" xfId="0" applyFont="1" applyBorder="1" applyAlignment="1">
      <alignment vertical="center" wrapText="1"/>
    </xf>
    <xf numFmtId="0" fontId="0" fillId="0" borderId="43" xfId="0" applyFont="1" applyBorder="1" applyAlignment="1">
      <alignment vertical="center" wrapText="1"/>
    </xf>
    <xf numFmtId="0" fontId="16" fillId="0" borderId="48" xfId="0" applyFont="1" applyBorder="1" applyAlignment="1">
      <alignment vertical="center" wrapText="1"/>
    </xf>
    <xf numFmtId="0" fontId="0" fillId="0" borderId="49" xfId="0" applyFont="1" applyBorder="1" applyAlignment="1">
      <alignment vertical="center" wrapText="1"/>
    </xf>
    <xf numFmtId="0" fontId="1" fillId="0" borderId="46" xfId="0" applyFont="1" applyBorder="1" applyAlignment="1">
      <alignment horizontal="left" vertical="top"/>
    </xf>
    <xf numFmtId="0" fontId="1" fillId="0" borderId="45" xfId="0" applyFont="1" applyBorder="1" applyAlignment="1">
      <alignment horizontal="left" vertical="top"/>
    </xf>
    <xf numFmtId="0" fontId="0" fillId="0" borderId="0" xfId="0" applyFont="1" applyAlignment="1">
      <alignment vertical="center"/>
    </xf>
    <xf numFmtId="0" fontId="16" fillId="6" borderId="20"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49" fillId="0" borderId="48" xfId="0" applyFont="1" applyBorder="1" applyAlignment="1">
      <alignment vertical="center" wrapText="1"/>
    </xf>
    <xf numFmtId="0" fontId="49" fillId="0" borderId="50" xfId="0" applyFont="1" applyBorder="1" applyAlignment="1">
      <alignment vertical="center" wrapText="1"/>
    </xf>
    <xf numFmtId="0" fontId="56" fillId="0" borderId="35" xfId="0" applyFont="1" applyBorder="1" applyAlignment="1">
      <alignment vertical="center" wrapText="1"/>
    </xf>
    <xf numFmtId="0" fontId="16" fillId="0" borderId="15" xfId="0" applyFont="1" applyFill="1" applyBorder="1" applyAlignment="1">
      <alignment horizontal="center" vertical="center" wrapText="1"/>
    </xf>
    <xf numFmtId="0" fontId="0" fillId="0" borderId="15" xfId="0" applyBorder="1" applyAlignment="1">
      <alignment vertical="center"/>
    </xf>
    <xf numFmtId="0" fontId="1" fillId="0" borderId="40" xfId="0" applyFont="1" applyBorder="1" applyAlignment="1">
      <alignment vertical="center" wrapText="1"/>
    </xf>
    <xf numFmtId="0" fontId="11" fillId="0" borderId="20" xfId="0" applyFont="1" applyBorder="1" applyAlignment="1">
      <alignment horizontal="left" vertical="top" wrapText="1"/>
    </xf>
    <xf numFmtId="0" fontId="0" fillId="0" borderId="16" xfId="0" applyBorder="1" applyAlignment="1">
      <alignment horizontal="left" vertical="top"/>
    </xf>
    <xf numFmtId="0" fontId="12" fillId="6" borderId="15"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2" fillId="0" borderId="43" xfId="0" applyFont="1" applyBorder="1" applyAlignment="1">
      <alignment vertical="center" wrapText="1"/>
    </xf>
    <xf numFmtId="0" fontId="49" fillId="0" borderId="37" xfId="0" applyFont="1" applyBorder="1" applyAlignment="1">
      <alignment vertical="center" wrapText="1"/>
    </xf>
    <xf numFmtId="0" fontId="49" fillId="0" borderId="38" xfId="0" applyFont="1" applyBorder="1" applyAlignment="1">
      <alignment vertical="center" wrapText="1"/>
    </xf>
    <xf numFmtId="0" fontId="2" fillId="6" borderId="28" xfId="0" applyFont="1" applyFill="1" applyBorder="1" applyAlignment="1">
      <alignment horizontal="center" vertical="center" wrapText="1"/>
    </xf>
    <xf numFmtId="0" fontId="2" fillId="0" borderId="49" xfId="0" applyFont="1" applyBorder="1" applyAlignment="1">
      <alignment vertical="center" wrapText="1"/>
    </xf>
    <xf numFmtId="0" fontId="15" fillId="6" borderId="35" xfId="0" applyFont="1" applyFill="1" applyBorder="1" applyAlignment="1">
      <alignment horizontal="left" vertical="top"/>
    </xf>
    <xf numFmtId="0" fontId="15" fillId="6" borderId="33" xfId="0" applyFont="1" applyFill="1" applyBorder="1" applyAlignment="1">
      <alignment horizontal="left" vertical="top"/>
    </xf>
    <xf numFmtId="3" fontId="30" fillId="0" borderId="0" xfId="0" applyNumberFormat="1" applyFont="1" applyAlignment="1">
      <alignment vertical="center" wrapText="1"/>
    </xf>
    <xf numFmtId="0" fontId="56" fillId="0" borderId="0" xfId="0" applyFont="1" applyBorder="1" applyAlignment="1">
      <alignment vertical="center" wrapText="1"/>
    </xf>
    <xf numFmtId="0" fontId="57" fillId="0" borderId="40" xfId="0" applyFont="1" applyBorder="1" applyAlignment="1">
      <alignment vertical="center" wrapText="1"/>
    </xf>
    <xf numFmtId="0" fontId="11" fillId="0" borderId="44" xfId="0" applyFont="1" applyBorder="1" applyAlignment="1">
      <alignment horizontal="left" vertical="top" wrapText="1"/>
    </xf>
    <xf numFmtId="0" fontId="0" fillId="0" borderId="45" xfId="0" applyBorder="1" applyAlignment="1">
      <alignment horizontal="left" vertical="top" wrapText="1"/>
    </xf>
    <xf numFmtId="0" fontId="2" fillId="6" borderId="35" xfId="0" applyFont="1" applyFill="1" applyBorder="1" applyAlignment="1">
      <alignment horizontal="left" vertical="top"/>
    </xf>
    <xf numFmtId="0" fontId="2" fillId="6" borderId="33" xfId="0" applyFont="1" applyFill="1" applyBorder="1" applyAlignment="1">
      <alignment horizontal="left" vertical="top"/>
    </xf>
    <xf numFmtId="0" fontId="50" fillId="0" borderId="17" xfId="0" applyFont="1" applyBorder="1" applyAlignment="1">
      <alignment vertical="center" wrapText="1"/>
    </xf>
    <xf numFmtId="0" fontId="0" fillId="0" borderId="17" xfId="0" applyBorder="1" applyAlignment="1">
      <alignment vertical="center" wrapText="1"/>
    </xf>
    <xf numFmtId="0" fontId="9" fillId="0" borderId="15" xfId="0" applyFont="1" applyBorder="1" applyAlignment="1">
      <alignment vertical="center" wrapText="1"/>
    </xf>
    <xf numFmtId="0" fontId="50" fillId="0" borderId="33" xfId="0" applyFont="1" applyBorder="1" applyAlignment="1">
      <alignment vertical="center" wrapText="1"/>
    </xf>
    <xf numFmtId="0" fontId="0" fillId="0" borderId="15" xfId="0" applyBorder="1" applyAlignment="1">
      <alignment horizontal="center" vertical="center" wrapText="1"/>
    </xf>
    <xf numFmtId="0" fontId="12" fillId="18" borderId="35" xfId="0" applyFont="1" applyFill="1" applyBorder="1" applyAlignment="1">
      <alignment horizontal="center" vertical="center" wrapText="1"/>
    </xf>
    <xf numFmtId="0" fontId="0" fillId="18" borderId="33" xfId="0" applyFill="1" applyBorder="1" applyAlignment="1">
      <alignment horizontal="center" vertical="center" wrapText="1"/>
    </xf>
    <xf numFmtId="0" fontId="16" fillId="18" borderId="15" xfId="0" applyFont="1" applyFill="1" applyBorder="1" applyAlignment="1">
      <alignment horizontal="center" vertical="center" wrapText="1"/>
    </xf>
    <xf numFmtId="0" fontId="50" fillId="0" borderId="15" xfId="0" applyFont="1" applyFill="1" applyBorder="1" applyAlignment="1">
      <alignment horizontal="left" vertical="center" wrapText="1"/>
    </xf>
    <xf numFmtId="0" fontId="16" fillId="0" borderId="51" xfId="0" applyFont="1" applyFill="1" applyBorder="1" applyAlignment="1">
      <alignment horizontal="center" vertical="center" wrapText="1"/>
    </xf>
    <xf numFmtId="0" fontId="0" fillId="0" borderId="51" xfId="0" applyBorder="1" applyAlignment="1">
      <alignment vertical="center"/>
    </xf>
    <xf numFmtId="0" fontId="16" fillId="0" borderId="34"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34" xfId="0" applyBorder="1" applyAlignment="1">
      <alignment vertical="center"/>
    </xf>
    <xf numFmtId="0" fontId="2" fillId="0" borderId="35" xfId="0" applyFont="1" applyFill="1" applyBorder="1" applyAlignment="1">
      <alignment horizontal="left" vertical="top"/>
    </xf>
    <xf numFmtId="0" fontId="2" fillId="0" borderId="33" xfId="0" applyFont="1" applyFill="1" applyBorder="1" applyAlignment="1">
      <alignment horizontal="left" vertical="top"/>
    </xf>
    <xf numFmtId="0" fontId="50" fillId="0" borderId="35" xfId="0" applyFont="1" applyFill="1" applyBorder="1" applyAlignment="1">
      <alignment horizontal="left" vertical="center" wrapText="1"/>
    </xf>
    <xf numFmtId="0" fontId="0" fillId="0" borderId="33" xfId="0" applyBorder="1" applyAlignment="1">
      <alignment horizontal="left" vertical="center" wrapText="1"/>
    </xf>
    <xf numFmtId="0" fontId="0" fillId="0" borderId="33" xfId="0" applyBorder="1" applyAlignment="1">
      <alignment horizontal="left" vertical="top"/>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84"/>
  <sheetViews>
    <sheetView tabSelected="1" zoomScalePageLayoutView="0" workbookViewId="0" topLeftCell="A145">
      <selection activeCell="Q153" sqref="Q153"/>
    </sheetView>
  </sheetViews>
  <sheetFormatPr defaultColWidth="9.00390625" defaultRowHeight="16.5"/>
  <cols>
    <col min="1" max="1" width="15.50390625" style="0" customWidth="1"/>
    <col min="2" max="2" width="7.125" style="0" customWidth="1"/>
    <col min="3" max="3" width="13.125" style="137" customWidth="1"/>
    <col min="4" max="4" width="12.875" style="137" customWidth="1"/>
    <col min="5" max="5" width="12.25390625" style="137" customWidth="1"/>
    <col min="6" max="6" width="10.75390625" style="137" customWidth="1"/>
    <col min="7" max="7" width="12.375" style="137" customWidth="1"/>
    <col min="8" max="8" width="12.75390625" style="42" customWidth="1"/>
    <col min="9" max="9" width="7.875" style="42" customWidth="1"/>
    <col min="11" max="11" width="13.125" style="0" customWidth="1"/>
    <col min="13" max="13" width="9.50390625" style="0" bestFit="1" customWidth="1"/>
  </cols>
  <sheetData>
    <row r="2" spans="1:11" ht="21.75">
      <c r="A2" s="270" t="s">
        <v>40</v>
      </c>
      <c r="B2" s="258"/>
      <c r="C2" s="258"/>
      <c r="D2" s="258"/>
      <c r="E2" s="258"/>
      <c r="F2" s="258"/>
      <c r="G2" s="258"/>
      <c r="H2" s="258"/>
      <c r="I2" s="258"/>
      <c r="J2" s="258"/>
      <c r="K2" s="259"/>
    </row>
    <row r="3" spans="1:11" ht="24">
      <c r="A3" s="257" t="s">
        <v>20</v>
      </c>
      <c r="B3" s="258"/>
      <c r="C3" s="258"/>
      <c r="D3" s="258"/>
      <c r="E3" s="258"/>
      <c r="F3" s="258"/>
      <c r="G3" s="258"/>
      <c r="H3" s="258"/>
      <c r="I3" s="258"/>
      <c r="J3" s="258"/>
      <c r="K3" s="259"/>
    </row>
    <row r="4" spans="1:11" ht="19.5">
      <c r="A4" s="260" t="s">
        <v>230</v>
      </c>
      <c r="B4" s="258"/>
      <c r="C4" s="258"/>
      <c r="D4" s="258"/>
      <c r="E4" s="258"/>
      <c r="F4" s="258"/>
      <c r="G4" s="258"/>
      <c r="H4" s="258"/>
      <c r="I4" s="258"/>
      <c r="J4" s="258"/>
      <c r="K4" s="259"/>
    </row>
    <row r="5" spans="1:11" ht="30" customHeight="1">
      <c r="A5" s="261" t="s">
        <v>41</v>
      </c>
      <c r="B5" s="262"/>
      <c r="C5" s="262"/>
      <c r="D5" s="262"/>
      <c r="E5" s="262"/>
      <c r="F5" s="262"/>
      <c r="G5" s="262"/>
      <c r="H5" s="262"/>
      <c r="I5" s="262"/>
      <c r="J5" s="262"/>
      <c r="K5" s="262"/>
    </row>
    <row r="6" spans="1:11" ht="19.5">
      <c r="A6" s="1" t="s">
        <v>291</v>
      </c>
      <c r="B6" s="4"/>
      <c r="C6" s="45"/>
      <c r="D6" s="45"/>
      <c r="E6" s="45"/>
      <c r="F6" s="45"/>
      <c r="G6" s="45"/>
      <c r="H6" s="46"/>
      <c r="I6" s="46"/>
      <c r="J6" s="4"/>
      <c r="K6" s="4"/>
    </row>
    <row r="7" spans="1:11" ht="19.5">
      <c r="A7" s="1" t="s">
        <v>0</v>
      </c>
      <c r="B7" s="4"/>
      <c r="C7" s="45"/>
      <c r="D7" s="45"/>
      <c r="E7" s="45"/>
      <c r="F7" s="45"/>
      <c r="G7" s="45"/>
      <c r="H7" s="46"/>
      <c r="I7" s="46"/>
      <c r="J7" s="4"/>
      <c r="K7" s="4"/>
    </row>
    <row r="8" spans="1:11" ht="42" customHeight="1">
      <c r="A8" s="261" t="s">
        <v>42</v>
      </c>
      <c r="B8" s="284"/>
      <c r="C8" s="284"/>
      <c r="D8" s="284"/>
      <c r="E8" s="284"/>
      <c r="F8" s="284"/>
      <c r="G8" s="284"/>
      <c r="H8" s="284"/>
      <c r="I8" s="284"/>
      <c r="J8" s="284"/>
      <c r="K8" s="284"/>
    </row>
    <row r="9" spans="1:11" ht="100.5" customHeight="1">
      <c r="A9" s="261" t="s">
        <v>231</v>
      </c>
      <c r="B9" s="259"/>
      <c r="C9" s="259"/>
      <c r="D9" s="259"/>
      <c r="E9" s="259"/>
      <c r="F9" s="259"/>
      <c r="G9" s="259"/>
      <c r="H9" s="259"/>
      <c r="I9" s="259"/>
      <c r="J9" s="259"/>
      <c r="K9" s="259"/>
    </row>
    <row r="10" spans="1:11" ht="19.5" customHeight="1">
      <c r="A10" s="261" t="s">
        <v>288</v>
      </c>
      <c r="B10" s="272"/>
      <c r="C10" s="272"/>
      <c r="D10" s="272"/>
      <c r="E10" s="272"/>
      <c r="F10" s="272"/>
      <c r="G10" s="272"/>
      <c r="H10" s="272"/>
      <c r="I10" s="272"/>
      <c r="J10" s="272"/>
      <c r="K10" s="272"/>
    </row>
    <row r="11" spans="1:11" ht="19.5" customHeight="1">
      <c r="A11" s="1" t="s">
        <v>1</v>
      </c>
      <c r="B11" s="4"/>
      <c r="C11" s="45"/>
      <c r="D11" s="45"/>
      <c r="E11" s="45"/>
      <c r="F11" s="45"/>
      <c r="G11" s="45"/>
      <c r="H11" s="46"/>
      <c r="I11" s="46"/>
      <c r="J11" s="4"/>
      <c r="K11" s="4"/>
    </row>
    <row r="12" spans="1:11" s="17" customFormat="1" ht="19.5" customHeight="1">
      <c r="A12" s="240" t="s">
        <v>43</v>
      </c>
      <c r="B12" s="243"/>
      <c r="C12" s="243"/>
      <c r="D12" s="243"/>
      <c r="E12" s="243"/>
      <c r="F12" s="243"/>
      <c r="G12" s="243"/>
      <c r="H12" s="243"/>
      <c r="I12" s="243"/>
      <c r="J12" s="243"/>
      <c r="K12" s="243"/>
    </row>
    <row r="13" spans="1:12" s="17" customFormat="1" ht="19.5" customHeight="1">
      <c r="A13" s="240" t="s">
        <v>44</v>
      </c>
      <c r="B13" s="241"/>
      <c r="C13" s="241"/>
      <c r="D13" s="241"/>
      <c r="E13" s="241"/>
      <c r="F13" s="241"/>
      <c r="G13" s="241"/>
      <c r="H13" s="241"/>
      <c r="I13" s="241"/>
      <c r="J13" s="241"/>
      <c r="K13" s="241"/>
      <c r="L13" s="17" t="s">
        <v>16</v>
      </c>
    </row>
    <row r="14" spans="1:11" s="17" customFormat="1" ht="42.75" customHeight="1">
      <c r="A14" s="240" t="s">
        <v>56</v>
      </c>
      <c r="B14" s="241"/>
      <c r="C14" s="241"/>
      <c r="D14" s="241"/>
      <c r="E14" s="241"/>
      <c r="F14" s="241"/>
      <c r="G14" s="241"/>
      <c r="H14" s="241"/>
      <c r="I14" s="241"/>
      <c r="J14" s="241"/>
      <c r="K14" s="241"/>
    </row>
    <row r="15" spans="1:11" s="17" customFormat="1" ht="60" customHeight="1">
      <c r="A15" s="240" t="s">
        <v>36</v>
      </c>
      <c r="B15" s="275"/>
      <c r="C15" s="275"/>
      <c r="D15" s="275"/>
      <c r="E15" s="275"/>
      <c r="F15" s="275"/>
      <c r="G15" s="275"/>
      <c r="H15" s="275"/>
      <c r="I15" s="275"/>
      <c r="J15" s="275"/>
      <c r="K15" s="275"/>
    </row>
    <row r="16" spans="1:12" ht="19.5">
      <c r="A16" s="6" t="s">
        <v>2</v>
      </c>
      <c r="B16" s="7"/>
      <c r="C16" s="47"/>
      <c r="D16" s="48"/>
      <c r="E16" s="48"/>
      <c r="F16" s="48"/>
      <c r="G16" s="48"/>
      <c r="H16" s="49"/>
      <c r="I16" s="50"/>
      <c r="J16" s="263" t="s">
        <v>28</v>
      </c>
      <c r="K16" s="263"/>
      <c r="L16" s="2"/>
    </row>
    <row r="17" spans="1:13" ht="50.25" customHeight="1">
      <c r="A17" s="227" t="s">
        <v>31</v>
      </c>
      <c r="B17" s="271"/>
      <c r="C17" s="23" t="s">
        <v>8</v>
      </c>
      <c r="D17" s="24" t="s">
        <v>27</v>
      </c>
      <c r="E17" s="25" t="s">
        <v>23</v>
      </c>
      <c r="F17" s="26" t="s">
        <v>24</v>
      </c>
      <c r="G17" s="26" t="s">
        <v>25</v>
      </c>
      <c r="H17" s="19" t="s">
        <v>22</v>
      </c>
      <c r="I17" s="20" t="s">
        <v>26</v>
      </c>
      <c r="J17" s="227" t="s">
        <v>9</v>
      </c>
      <c r="K17" s="228"/>
      <c r="L17" s="2"/>
      <c r="M17" s="2"/>
    </row>
    <row r="18" spans="1:13" ht="31.5" customHeight="1">
      <c r="A18" s="278" t="s">
        <v>32</v>
      </c>
      <c r="B18" s="279"/>
      <c r="C18" s="23"/>
      <c r="D18" s="24"/>
      <c r="E18" s="25"/>
      <c r="F18" s="26"/>
      <c r="G18" s="26"/>
      <c r="H18" s="19"/>
      <c r="I18" s="20"/>
      <c r="J18" s="227"/>
      <c r="K18" s="228"/>
      <c r="L18" s="2"/>
      <c r="M18" s="2"/>
    </row>
    <row r="19" spans="1:13" ht="31.5" customHeight="1">
      <c r="A19" s="280" t="s">
        <v>206</v>
      </c>
      <c r="B19" s="281"/>
      <c r="C19" s="51"/>
      <c r="D19" s="51"/>
      <c r="E19" s="52"/>
      <c r="F19" s="53"/>
      <c r="G19" s="53"/>
      <c r="H19" s="54"/>
      <c r="I19" s="54"/>
      <c r="J19" s="287"/>
      <c r="K19" s="288"/>
      <c r="L19" s="2"/>
      <c r="M19" s="2"/>
    </row>
    <row r="20" spans="1:13" ht="39" customHeight="1">
      <c r="A20" s="233" t="s">
        <v>51</v>
      </c>
      <c r="B20" s="223"/>
      <c r="C20" s="55">
        <v>741264</v>
      </c>
      <c r="D20" s="55"/>
      <c r="E20" s="55"/>
      <c r="F20" s="55"/>
      <c r="G20" s="55"/>
      <c r="H20" s="55">
        <f>SUM(D20:G20)</f>
        <v>0</v>
      </c>
      <c r="I20" s="56">
        <f>H20/C20*100</f>
        <v>0</v>
      </c>
      <c r="J20" s="186" t="s">
        <v>100</v>
      </c>
      <c r="K20" s="171"/>
      <c r="L20" s="2"/>
      <c r="M20" s="2"/>
    </row>
    <row r="21" spans="1:13" ht="39" customHeight="1">
      <c r="A21" s="233" t="s">
        <v>52</v>
      </c>
      <c r="B21" s="223"/>
      <c r="C21" s="55">
        <v>1701500</v>
      </c>
      <c r="D21" s="55"/>
      <c r="E21" s="55"/>
      <c r="F21" s="55"/>
      <c r="G21" s="55"/>
      <c r="H21" s="55">
        <f aca="true" t="shared" si="0" ref="H21:H38">SUM(D21:G21)</f>
        <v>0</v>
      </c>
      <c r="I21" s="56">
        <f aca="true" t="shared" si="1" ref="I21:I38">H21/C21*100</f>
        <v>0</v>
      </c>
      <c r="J21" s="186" t="s">
        <v>100</v>
      </c>
      <c r="K21" s="171"/>
      <c r="L21" s="2"/>
      <c r="M21" s="2"/>
    </row>
    <row r="22" spans="1:13" ht="63.75" customHeight="1">
      <c r="A22" s="206" t="s">
        <v>54</v>
      </c>
      <c r="B22" s="207"/>
      <c r="C22" s="28">
        <v>6602000</v>
      </c>
      <c r="D22" s="55"/>
      <c r="E22" s="55">
        <v>1426125</v>
      </c>
      <c r="F22" s="55"/>
      <c r="G22" s="55"/>
      <c r="H22" s="55">
        <f t="shared" si="0"/>
        <v>1426125</v>
      </c>
      <c r="I22" s="56">
        <f t="shared" si="1"/>
        <v>21.601408664041198</v>
      </c>
      <c r="J22" s="186" t="s">
        <v>165</v>
      </c>
      <c r="K22" s="171"/>
      <c r="L22" s="2"/>
      <c r="M22" s="2"/>
    </row>
    <row r="23" spans="1:13" ht="42.75" customHeight="1">
      <c r="A23" s="206" t="s">
        <v>55</v>
      </c>
      <c r="B23" s="207"/>
      <c r="C23" s="28">
        <v>2573200</v>
      </c>
      <c r="D23" s="55"/>
      <c r="E23" s="55">
        <v>2573200</v>
      </c>
      <c r="F23" s="55"/>
      <c r="G23" s="55"/>
      <c r="H23" s="55">
        <f t="shared" si="0"/>
        <v>2573200</v>
      </c>
      <c r="I23" s="56">
        <f t="shared" si="1"/>
        <v>100</v>
      </c>
      <c r="J23" s="186" t="s">
        <v>285</v>
      </c>
      <c r="K23" s="171"/>
      <c r="L23" s="2"/>
      <c r="M23" s="2"/>
    </row>
    <row r="24" spans="1:13" ht="45" customHeight="1">
      <c r="A24" s="206" t="s">
        <v>57</v>
      </c>
      <c r="B24" s="207"/>
      <c r="C24" s="28">
        <v>600000</v>
      </c>
      <c r="D24" s="55"/>
      <c r="E24" s="55">
        <v>139460</v>
      </c>
      <c r="F24" s="55"/>
      <c r="G24" s="55"/>
      <c r="H24" s="55">
        <f t="shared" si="0"/>
        <v>139460</v>
      </c>
      <c r="I24" s="56">
        <f t="shared" si="1"/>
        <v>23.243333333333332</v>
      </c>
      <c r="J24" s="186" t="s">
        <v>164</v>
      </c>
      <c r="K24" s="171"/>
      <c r="L24" s="2"/>
      <c r="M24" s="2"/>
    </row>
    <row r="25" spans="1:13" ht="39.75" customHeight="1">
      <c r="A25" s="206" t="s">
        <v>58</v>
      </c>
      <c r="B25" s="207"/>
      <c r="C25" s="28">
        <v>1500000</v>
      </c>
      <c r="D25" s="55">
        <v>292855</v>
      </c>
      <c r="E25" s="55">
        <v>78592</v>
      </c>
      <c r="F25" s="55"/>
      <c r="G25" s="55"/>
      <c r="H25" s="55">
        <f t="shared" si="0"/>
        <v>371447</v>
      </c>
      <c r="I25" s="56">
        <f t="shared" si="1"/>
        <v>24.763133333333336</v>
      </c>
      <c r="J25" s="186" t="s">
        <v>164</v>
      </c>
      <c r="K25" s="171"/>
      <c r="L25" s="2"/>
      <c r="M25" s="2"/>
    </row>
    <row r="26" spans="1:13" ht="33" customHeight="1">
      <c r="A26" s="221" t="s">
        <v>59</v>
      </c>
      <c r="B26" s="222"/>
      <c r="C26" s="28">
        <v>548900</v>
      </c>
      <c r="D26" s="55">
        <v>67954</v>
      </c>
      <c r="E26" s="55">
        <v>35572</v>
      </c>
      <c r="F26" s="55"/>
      <c r="G26" s="55"/>
      <c r="H26" s="55">
        <f t="shared" si="0"/>
        <v>103526</v>
      </c>
      <c r="I26" s="56">
        <f t="shared" si="1"/>
        <v>18.860630351612315</v>
      </c>
      <c r="J26" s="170" t="s">
        <v>62</v>
      </c>
      <c r="K26" s="171"/>
      <c r="L26" s="2"/>
      <c r="M26" s="2"/>
    </row>
    <row r="27" spans="1:13" ht="36" customHeight="1">
      <c r="A27" s="221" t="s">
        <v>60</v>
      </c>
      <c r="B27" s="222"/>
      <c r="C27" s="28">
        <v>86000</v>
      </c>
      <c r="D27" s="55"/>
      <c r="E27" s="55"/>
      <c r="F27" s="55"/>
      <c r="G27" s="55"/>
      <c r="H27" s="55">
        <f t="shared" si="0"/>
        <v>0</v>
      </c>
      <c r="I27" s="56">
        <f t="shared" si="1"/>
        <v>0</v>
      </c>
      <c r="J27" s="170" t="s">
        <v>62</v>
      </c>
      <c r="K27" s="171"/>
      <c r="L27" s="2"/>
      <c r="M27" s="2"/>
    </row>
    <row r="28" spans="1:13" ht="39.75" customHeight="1">
      <c r="A28" s="221" t="s">
        <v>61</v>
      </c>
      <c r="B28" s="222"/>
      <c r="C28" s="28">
        <v>154000</v>
      </c>
      <c r="D28" s="55"/>
      <c r="E28" s="55"/>
      <c r="F28" s="55"/>
      <c r="G28" s="55"/>
      <c r="H28" s="55">
        <f t="shared" si="0"/>
        <v>0</v>
      </c>
      <c r="I28" s="56">
        <f t="shared" si="1"/>
        <v>0</v>
      </c>
      <c r="J28" s="170" t="s">
        <v>62</v>
      </c>
      <c r="K28" s="171"/>
      <c r="L28" s="2"/>
      <c r="M28" s="2"/>
    </row>
    <row r="29" spans="1:13" ht="36" customHeight="1">
      <c r="A29" s="221" t="s">
        <v>281</v>
      </c>
      <c r="B29" s="222"/>
      <c r="C29" s="28">
        <v>27815</v>
      </c>
      <c r="D29" s="55"/>
      <c r="E29" s="55">
        <v>24037</v>
      </c>
      <c r="F29" s="55"/>
      <c r="G29" s="55"/>
      <c r="H29" s="55">
        <f t="shared" si="0"/>
        <v>24037</v>
      </c>
      <c r="I29" s="56">
        <f t="shared" si="1"/>
        <v>86.41740068308467</v>
      </c>
      <c r="J29" s="170" t="s">
        <v>77</v>
      </c>
      <c r="K29" s="171"/>
      <c r="L29" s="2"/>
      <c r="M29" s="2"/>
    </row>
    <row r="30" spans="1:13" ht="39.75" customHeight="1">
      <c r="A30" s="184" t="s">
        <v>240</v>
      </c>
      <c r="B30" s="169"/>
      <c r="C30" s="138">
        <v>150000</v>
      </c>
      <c r="D30" s="55"/>
      <c r="E30" s="55"/>
      <c r="F30" s="55"/>
      <c r="G30" s="55"/>
      <c r="H30" s="55">
        <f t="shared" si="0"/>
        <v>0</v>
      </c>
      <c r="I30" s="56">
        <f t="shared" si="1"/>
        <v>0</v>
      </c>
      <c r="J30" s="170" t="s">
        <v>86</v>
      </c>
      <c r="K30" s="171"/>
      <c r="L30" s="2"/>
      <c r="M30" s="2"/>
    </row>
    <row r="31" spans="1:13" ht="36" customHeight="1">
      <c r="A31" s="184" t="s">
        <v>232</v>
      </c>
      <c r="B31" s="169"/>
      <c r="C31" s="139">
        <v>90000</v>
      </c>
      <c r="D31" s="55"/>
      <c r="E31" s="55"/>
      <c r="F31" s="55"/>
      <c r="G31" s="55"/>
      <c r="H31" s="55">
        <f t="shared" si="0"/>
        <v>0</v>
      </c>
      <c r="I31" s="56">
        <f t="shared" si="1"/>
        <v>0</v>
      </c>
      <c r="J31" s="170" t="s">
        <v>86</v>
      </c>
      <c r="K31" s="171"/>
      <c r="L31" s="2"/>
      <c r="M31" s="2"/>
    </row>
    <row r="32" spans="1:13" ht="36" customHeight="1">
      <c r="A32" s="182" t="s">
        <v>233</v>
      </c>
      <c r="B32" s="169"/>
      <c r="C32" s="140">
        <v>36200</v>
      </c>
      <c r="D32" s="55"/>
      <c r="E32" s="55"/>
      <c r="F32" s="55"/>
      <c r="G32" s="55"/>
      <c r="H32" s="55">
        <f t="shared" si="0"/>
        <v>0</v>
      </c>
      <c r="I32" s="56">
        <f t="shared" si="1"/>
        <v>0</v>
      </c>
      <c r="J32" s="170" t="s">
        <v>86</v>
      </c>
      <c r="K32" s="171"/>
      <c r="L32" s="2"/>
      <c r="M32" s="2"/>
    </row>
    <row r="33" spans="1:13" ht="36" customHeight="1">
      <c r="A33" s="182" t="s">
        <v>234</v>
      </c>
      <c r="B33" s="169"/>
      <c r="C33" s="140">
        <v>98000</v>
      </c>
      <c r="D33" s="55"/>
      <c r="E33" s="55"/>
      <c r="F33" s="55"/>
      <c r="G33" s="55"/>
      <c r="H33" s="55">
        <f t="shared" si="0"/>
        <v>0</v>
      </c>
      <c r="I33" s="56">
        <f t="shared" si="1"/>
        <v>0</v>
      </c>
      <c r="J33" s="170" t="s">
        <v>86</v>
      </c>
      <c r="K33" s="171"/>
      <c r="L33" s="2"/>
      <c r="M33" s="2"/>
    </row>
    <row r="34" spans="1:13" ht="36" customHeight="1">
      <c r="A34" s="182" t="s">
        <v>235</v>
      </c>
      <c r="B34" s="169"/>
      <c r="C34" s="140">
        <v>60000</v>
      </c>
      <c r="D34" s="55"/>
      <c r="E34" s="55"/>
      <c r="F34" s="55"/>
      <c r="G34" s="55"/>
      <c r="H34" s="55">
        <f t="shared" si="0"/>
        <v>0</v>
      </c>
      <c r="I34" s="56">
        <f t="shared" si="1"/>
        <v>0</v>
      </c>
      <c r="J34" s="170" t="s">
        <v>86</v>
      </c>
      <c r="K34" s="171"/>
      <c r="L34" s="2"/>
      <c r="M34" s="2"/>
    </row>
    <row r="35" spans="1:13" ht="36" customHeight="1">
      <c r="A35" s="183" t="s">
        <v>236</v>
      </c>
      <c r="B35" s="169"/>
      <c r="C35" s="141">
        <v>103000</v>
      </c>
      <c r="D35" s="55"/>
      <c r="E35" s="55"/>
      <c r="F35" s="55"/>
      <c r="G35" s="55"/>
      <c r="H35" s="55">
        <f t="shared" si="0"/>
        <v>0</v>
      </c>
      <c r="I35" s="56">
        <f t="shared" si="1"/>
        <v>0</v>
      </c>
      <c r="J35" s="170" t="s">
        <v>86</v>
      </c>
      <c r="K35" s="171"/>
      <c r="L35" s="2"/>
      <c r="M35" s="2"/>
    </row>
    <row r="36" spans="1:13" ht="36" customHeight="1">
      <c r="A36" s="182" t="s">
        <v>237</v>
      </c>
      <c r="B36" s="169"/>
      <c r="C36" s="140">
        <v>48000</v>
      </c>
      <c r="D36" s="55"/>
      <c r="E36" s="55"/>
      <c r="F36" s="55"/>
      <c r="G36" s="55"/>
      <c r="H36" s="55">
        <f t="shared" si="0"/>
        <v>0</v>
      </c>
      <c r="I36" s="56">
        <f t="shared" si="1"/>
        <v>0</v>
      </c>
      <c r="J36" s="170" t="s">
        <v>86</v>
      </c>
      <c r="K36" s="171"/>
      <c r="L36" s="2"/>
      <c r="M36" s="2"/>
    </row>
    <row r="37" spans="1:13" ht="36" customHeight="1">
      <c r="A37" s="182" t="s">
        <v>238</v>
      </c>
      <c r="B37" s="169"/>
      <c r="C37" s="140">
        <v>45400</v>
      </c>
      <c r="D37" s="55"/>
      <c r="E37" s="55"/>
      <c r="F37" s="55"/>
      <c r="G37" s="55"/>
      <c r="H37" s="55">
        <f t="shared" si="0"/>
        <v>0</v>
      </c>
      <c r="I37" s="56">
        <f t="shared" si="1"/>
        <v>0</v>
      </c>
      <c r="J37" s="170" t="s">
        <v>86</v>
      </c>
      <c r="K37" s="171"/>
      <c r="L37" s="2"/>
      <c r="M37" s="2"/>
    </row>
    <row r="38" spans="1:13" ht="36" customHeight="1">
      <c r="A38" s="181" t="s">
        <v>239</v>
      </c>
      <c r="B38" s="169"/>
      <c r="C38" s="140">
        <v>175000</v>
      </c>
      <c r="D38" s="55"/>
      <c r="E38" s="55"/>
      <c r="F38" s="55"/>
      <c r="G38" s="55"/>
      <c r="H38" s="55">
        <f t="shared" si="0"/>
        <v>0</v>
      </c>
      <c r="I38" s="56">
        <f t="shared" si="1"/>
        <v>0</v>
      </c>
      <c r="J38" s="170" t="s">
        <v>86</v>
      </c>
      <c r="K38" s="171"/>
      <c r="L38" s="2"/>
      <c r="M38" s="2"/>
    </row>
    <row r="39" spans="1:13" ht="31.5" customHeight="1">
      <c r="A39" s="223" t="s">
        <v>53</v>
      </c>
      <c r="B39" s="223"/>
      <c r="C39" s="28">
        <v>677685</v>
      </c>
      <c r="D39" s="55"/>
      <c r="E39" s="55"/>
      <c r="F39" s="55"/>
      <c r="G39" s="55"/>
      <c r="H39" s="57"/>
      <c r="I39" s="56"/>
      <c r="J39" s="224"/>
      <c r="K39" s="171"/>
      <c r="L39" s="2"/>
      <c r="M39" s="2"/>
    </row>
    <row r="40" spans="1:13" ht="31.5" customHeight="1">
      <c r="A40" s="285" t="s">
        <v>15</v>
      </c>
      <c r="B40" s="286"/>
      <c r="C40" s="58">
        <f aca="true" t="shared" si="2" ref="C40:H40">SUM(C20:C39)</f>
        <v>16017964</v>
      </c>
      <c r="D40" s="58">
        <f t="shared" si="2"/>
        <v>360809</v>
      </c>
      <c r="E40" s="58">
        <f t="shared" si="2"/>
        <v>4276986</v>
      </c>
      <c r="F40" s="58">
        <f t="shared" si="2"/>
        <v>0</v>
      </c>
      <c r="G40" s="58">
        <f t="shared" si="2"/>
        <v>0</v>
      </c>
      <c r="H40" s="58">
        <f t="shared" si="2"/>
        <v>4637795</v>
      </c>
      <c r="I40" s="59">
        <f>H40/C40*100</f>
        <v>28.9537109710073</v>
      </c>
      <c r="J40" s="38"/>
      <c r="K40" s="39"/>
      <c r="L40" s="2"/>
      <c r="M40" s="2"/>
    </row>
    <row r="41" spans="1:13" ht="31.5" customHeight="1">
      <c r="A41" s="290" t="s">
        <v>207</v>
      </c>
      <c r="B41" s="291"/>
      <c r="C41" s="291"/>
      <c r="D41" s="60"/>
      <c r="E41" s="60"/>
      <c r="F41" s="60"/>
      <c r="G41" s="60"/>
      <c r="H41" s="60"/>
      <c r="I41" s="61"/>
      <c r="J41" s="225"/>
      <c r="K41" s="226"/>
      <c r="L41" s="2"/>
      <c r="M41" s="2"/>
    </row>
    <row r="42" spans="1:13" ht="31.5" customHeight="1">
      <c r="A42" s="185" t="s">
        <v>208</v>
      </c>
      <c r="B42" s="190"/>
      <c r="C42" s="62">
        <v>800623</v>
      </c>
      <c r="D42" s="63">
        <v>800623</v>
      </c>
      <c r="E42" s="60"/>
      <c r="F42" s="60"/>
      <c r="G42" s="60"/>
      <c r="H42" s="63">
        <f>SUM(D42:G42)</f>
        <v>800623</v>
      </c>
      <c r="I42" s="64">
        <f>H42/C42*100</f>
        <v>100</v>
      </c>
      <c r="J42" s="196" t="s">
        <v>212</v>
      </c>
      <c r="K42" s="197"/>
      <c r="L42" s="2"/>
      <c r="M42" s="2"/>
    </row>
    <row r="43" spans="1:13" ht="31.5" customHeight="1">
      <c r="A43" s="185" t="s">
        <v>209</v>
      </c>
      <c r="B43" s="190"/>
      <c r="C43" s="62">
        <v>400000</v>
      </c>
      <c r="D43" s="63">
        <v>350000</v>
      </c>
      <c r="E43" s="60"/>
      <c r="F43" s="60"/>
      <c r="G43" s="60"/>
      <c r="H43" s="63">
        <f>SUM(D43:G43)</f>
        <v>350000</v>
      </c>
      <c r="I43" s="64">
        <f>H43/C43*100</f>
        <v>87.5</v>
      </c>
      <c r="J43" s="196" t="s">
        <v>213</v>
      </c>
      <c r="K43" s="197"/>
      <c r="L43" s="2"/>
      <c r="M43" s="2"/>
    </row>
    <row r="44" spans="1:13" ht="31.5" customHeight="1">
      <c r="A44" s="229" t="s">
        <v>210</v>
      </c>
      <c r="B44" s="230"/>
      <c r="C44" s="65">
        <f aca="true" t="shared" si="3" ref="C44:H44">SUM(C42:C43)</f>
        <v>1200623</v>
      </c>
      <c r="D44" s="65">
        <f t="shared" si="3"/>
        <v>1150623</v>
      </c>
      <c r="E44" s="65">
        <f t="shared" si="3"/>
        <v>0</v>
      </c>
      <c r="F44" s="65">
        <f t="shared" si="3"/>
        <v>0</v>
      </c>
      <c r="G44" s="65">
        <f t="shared" si="3"/>
        <v>0</v>
      </c>
      <c r="H44" s="65">
        <f t="shared" si="3"/>
        <v>1150623</v>
      </c>
      <c r="I44" s="66">
        <f>H44/C44*100</f>
        <v>95.83549540530208</v>
      </c>
      <c r="J44" s="231"/>
      <c r="K44" s="232"/>
      <c r="L44" s="2"/>
      <c r="M44" s="2"/>
    </row>
    <row r="45" spans="1:13" ht="31.5" customHeight="1">
      <c r="A45" s="248" t="s">
        <v>167</v>
      </c>
      <c r="B45" s="249"/>
      <c r="C45" s="67"/>
      <c r="D45" s="67"/>
      <c r="E45" s="68"/>
      <c r="F45" s="69"/>
      <c r="G45" s="69"/>
      <c r="H45" s="70"/>
      <c r="I45" s="71"/>
      <c r="J45" s="164"/>
      <c r="K45" s="163"/>
      <c r="L45" s="2"/>
      <c r="M45" s="2"/>
    </row>
    <row r="46" spans="1:13" ht="49.5" customHeight="1">
      <c r="A46" s="206" t="s">
        <v>63</v>
      </c>
      <c r="B46" s="207"/>
      <c r="C46" s="28">
        <v>5089600</v>
      </c>
      <c r="D46" s="44"/>
      <c r="E46" s="44">
        <v>4136346</v>
      </c>
      <c r="F46" s="44"/>
      <c r="G46" s="44"/>
      <c r="H46" s="44">
        <f>SUM(D46:G46)</f>
        <v>4136346</v>
      </c>
      <c r="I46" s="72">
        <f>H46/C46*100</f>
        <v>81.2705517132977</v>
      </c>
      <c r="J46" s="186" t="s">
        <v>83</v>
      </c>
      <c r="K46" s="171"/>
      <c r="L46" s="2"/>
      <c r="M46" s="2"/>
    </row>
    <row r="47" spans="1:13" ht="35.25" customHeight="1">
      <c r="A47" s="206" t="s">
        <v>64</v>
      </c>
      <c r="B47" s="207"/>
      <c r="C47" s="28">
        <v>2700000</v>
      </c>
      <c r="D47" s="44"/>
      <c r="E47" s="44">
        <v>137857</v>
      </c>
      <c r="F47" s="44"/>
      <c r="G47" s="44"/>
      <c r="H47" s="44">
        <f aca="true" t="shared" si="4" ref="H47:H75">SUM(D47:G47)</f>
        <v>137857</v>
      </c>
      <c r="I47" s="72">
        <f aca="true" t="shared" si="5" ref="I47:I77">H47/C47*100</f>
        <v>5.105814814814815</v>
      </c>
      <c r="J47" s="186" t="s">
        <v>164</v>
      </c>
      <c r="K47" s="171"/>
      <c r="L47" s="2"/>
      <c r="M47" s="2"/>
    </row>
    <row r="48" spans="1:13" ht="41.25" customHeight="1">
      <c r="A48" s="206" t="s">
        <v>65</v>
      </c>
      <c r="B48" s="207"/>
      <c r="C48" s="28">
        <v>455000</v>
      </c>
      <c r="D48" s="44"/>
      <c r="E48" s="44"/>
      <c r="F48" s="44"/>
      <c r="G48" s="44"/>
      <c r="H48" s="44">
        <f t="shared" si="4"/>
        <v>0</v>
      </c>
      <c r="I48" s="72">
        <f t="shared" si="5"/>
        <v>0</v>
      </c>
      <c r="J48" s="186" t="s">
        <v>164</v>
      </c>
      <c r="K48" s="171"/>
      <c r="L48" s="2"/>
      <c r="M48" s="2"/>
    </row>
    <row r="49" spans="1:13" ht="31.5" customHeight="1">
      <c r="A49" s="203" t="s">
        <v>228</v>
      </c>
      <c r="B49" s="205"/>
      <c r="C49" s="28">
        <v>72000</v>
      </c>
      <c r="D49" s="44"/>
      <c r="E49" s="44">
        <v>70698</v>
      </c>
      <c r="F49" s="44"/>
      <c r="G49" s="44"/>
      <c r="H49" s="44">
        <f t="shared" si="4"/>
        <v>70698</v>
      </c>
      <c r="I49" s="72">
        <f t="shared" si="5"/>
        <v>98.19166666666666</v>
      </c>
      <c r="J49" s="170" t="s">
        <v>282</v>
      </c>
      <c r="K49" s="171"/>
      <c r="L49" s="2"/>
      <c r="M49" s="2"/>
    </row>
    <row r="50" spans="1:13" ht="44.25" customHeight="1">
      <c r="A50" s="203" t="s">
        <v>66</v>
      </c>
      <c r="B50" s="204"/>
      <c r="C50" s="28">
        <v>494400</v>
      </c>
      <c r="D50" s="44">
        <v>77240</v>
      </c>
      <c r="E50" s="44">
        <v>77140</v>
      </c>
      <c r="F50" s="44"/>
      <c r="G50" s="44"/>
      <c r="H50" s="44">
        <f t="shared" si="4"/>
        <v>154380</v>
      </c>
      <c r="I50" s="72">
        <f t="shared" si="5"/>
        <v>31.225728155339805</v>
      </c>
      <c r="J50" s="170" t="s">
        <v>79</v>
      </c>
      <c r="K50" s="171"/>
      <c r="L50" s="2"/>
      <c r="M50" s="2"/>
    </row>
    <row r="51" spans="1:13" ht="39" customHeight="1">
      <c r="A51" s="203" t="s">
        <v>67</v>
      </c>
      <c r="B51" s="204"/>
      <c r="C51" s="28">
        <v>494400</v>
      </c>
      <c r="D51" s="44"/>
      <c r="E51" s="44">
        <v>154526</v>
      </c>
      <c r="F51" s="44"/>
      <c r="G51" s="44"/>
      <c r="H51" s="44">
        <f t="shared" si="4"/>
        <v>154526</v>
      </c>
      <c r="I51" s="72">
        <f t="shared" si="5"/>
        <v>31.255258899676374</v>
      </c>
      <c r="J51" s="170" t="s">
        <v>79</v>
      </c>
      <c r="K51" s="171"/>
      <c r="L51" s="2"/>
      <c r="M51" s="2"/>
    </row>
    <row r="52" spans="1:13" ht="44.25" customHeight="1">
      <c r="A52" s="203" t="s">
        <v>68</v>
      </c>
      <c r="B52" s="204"/>
      <c r="C52" s="28">
        <v>494400</v>
      </c>
      <c r="D52" s="44">
        <v>60230</v>
      </c>
      <c r="E52" s="44">
        <v>60112</v>
      </c>
      <c r="F52" s="44"/>
      <c r="G52" s="44"/>
      <c r="H52" s="44">
        <f t="shared" si="4"/>
        <v>120342</v>
      </c>
      <c r="I52" s="72">
        <f t="shared" si="5"/>
        <v>24.341019417475728</v>
      </c>
      <c r="J52" s="170" t="s">
        <v>79</v>
      </c>
      <c r="K52" s="171"/>
      <c r="L52" s="2"/>
      <c r="M52" s="2"/>
    </row>
    <row r="53" spans="1:13" ht="50.25" customHeight="1">
      <c r="A53" s="203" t="s">
        <v>69</v>
      </c>
      <c r="B53" s="204"/>
      <c r="C53" s="28">
        <v>494400</v>
      </c>
      <c r="D53" s="44"/>
      <c r="E53" s="44"/>
      <c r="F53" s="44"/>
      <c r="G53" s="44"/>
      <c r="H53" s="44">
        <f t="shared" si="4"/>
        <v>0</v>
      </c>
      <c r="I53" s="72">
        <f t="shared" si="5"/>
        <v>0</v>
      </c>
      <c r="J53" s="170" t="s">
        <v>79</v>
      </c>
      <c r="K53" s="171"/>
      <c r="L53" s="2"/>
      <c r="M53" s="2"/>
    </row>
    <row r="54" spans="1:13" ht="37.5" customHeight="1">
      <c r="A54" s="289" t="s">
        <v>70</v>
      </c>
      <c r="B54" s="204"/>
      <c r="C54" s="28">
        <v>63600</v>
      </c>
      <c r="D54" s="44"/>
      <c r="E54" s="44"/>
      <c r="F54" s="44"/>
      <c r="G54" s="44"/>
      <c r="H54" s="44">
        <f t="shared" si="4"/>
        <v>0</v>
      </c>
      <c r="I54" s="72">
        <f t="shared" si="5"/>
        <v>0</v>
      </c>
      <c r="J54" s="170" t="s">
        <v>79</v>
      </c>
      <c r="K54" s="171"/>
      <c r="L54" s="2"/>
      <c r="M54" s="2"/>
    </row>
    <row r="55" spans="1:13" ht="38.25" customHeight="1">
      <c r="A55" s="289" t="s">
        <v>71</v>
      </c>
      <c r="B55" s="264"/>
      <c r="C55" s="28">
        <v>252000</v>
      </c>
      <c r="D55" s="44"/>
      <c r="E55" s="44">
        <v>29900</v>
      </c>
      <c r="F55" s="44"/>
      <c r="G55" s="44"/>
      <c r="H55" s="44">
        <f t="shared" si="4"/>
        <v>29900</v>
      </c>
      <c r="I55" s="72">
        <f t="shared" si="5"/>
        <v>11.865079365079364</v>
      </c>
      <c r="J55" s="170" t="s">
        <v>79</v>
      </c>
      <c r="K55" s="171"/>
      <c r="L55" s="2"/>
      <c r="M55" s="2"/>
    </row>
    <row r="56" spans="1:13" ht="35.25" customHeight="1">
      <c r="A56" s="289" t="s">
        <v>72</v>
      </c>
      <c r="B56" s="264"/>
      <c r="C56" s="28">
        <v>93000</v>
      </c>
      <c r="D56" s="44"/>
      <c r="E56" s="44"/>
      <c r="F56" s="44"/>
      <c r="G56" s="44"/>
      <c r="H56" s="44">
        <f t="shared" si="4"/>
        <v>0</v>
      </c>
      <c r="I56" s="72">
        <f t="shared" si="5"/>
        <v>0</v>
      </c>
      <c r="J56" s="170" t="s">
        <v>79</v>
      </c>
      <c r="K56" s="171"/>
      <c r="L56" s="2"/>
      <c r="M56" s="2"/>
    </row>
    <row r="57" spans="1:13" ht="33" customHeight="1">
      <c r="A57" s="289" t="s">
        <v>73</v>
      </c>
      <c r="B57" s="264"/>
      <c r="C57" s="28">
        <v>117500</v>
      </c>
      <c r="D57" s="44"/>
      <c r="E57" s="44"/>
      <c r="F57" s="44"/>
      <c r="G57" s="44"/>
      <c r="H57" s="44">
        <f t="shared" si="4"/>
        <v>0</v>
      </c>
      <c r="I57" s="72">
        <f t="shared" si="5"/>
        <v>0</v>
      </c>
      <c r="J57" s="170" t="s">
        <v>79</v>
      </c>
      <c r="K57" s="171"/>
      <c r="L57" s="2"/>
      <c r="M57" s="2"/>
    </row>
    <row r="58" spans="1:13" ht="44.25" customHeight="1">
      <c r="A58" s="289" t="s">
        <v>74</v>
      </c>
      <c r="B58" s="264"/>
      <c r="C58" s="28">
        <v>49600</v>
      </c>
      <c r="D58" s="44"/>
      <c r="E58" s="44"/>
      <c r="F58" s="44"/>
      <c r="G58" s="44"/>
      <c r="H58" s="44">
        <f t="shared" si="4"/>
        <v>0</v>
      </c>
      <c r="I58" s="72">
        <f t="shared" si="5"/>
        <v>0</v>
      </c>
      <c r="J58" s="170" t="s">
        <v>79</v>
      </c>
      <c r="K58" s="171"/>
      <c r="L58" s="2"/>
      <c r="M58" s="2"/>
    </row>
    <row r="59" spans="1:13" ht="28.5" customHeight="1">
      <c r="A59" s="289" t="s">
        <v>75</v>
      </c>
      <c r="B59" s="264"/>
      <c r="C59" s="28">
        <v>155500</v>
      </c>
      <c r="D59" s="44"/>
      <c r="E59" s="44"/>
      <c r="F59" s="44"/>
      <c r="G59" s="44"/>
      <c r="H59" s="44">
        <f t="shared" si="4"/>
        <v>0</v>
      </c>
      <c r="I59" s="72">
        <f t="shared" si="5"/>
        <v>0</v>
      </c>
      <c r="J59" s="170" t="s">
        <v>86</v>
      </c>
      <c r="K59" s="171"/>
      <c r="L59" s="2"/>
      <c r="M59" s="2"/>
    </row>
    <row r="60" spans="1:13" ht="39" customHeight="1">
      <c r="A60" s="289" t="s">
        <v>229</v>
      </c>
      <c r="B60" s="264"/>
      <c r="C60" s="28">
        <v>136200</v>
      </c>
      <c r="D60" s="44"/>
      <c r="E60" s="44"/>
      <c r="F60" s="44"/>
      <c r="G60" s="44"/>
      <c r="H60" s="44">
        <f t="shared" si="4"/>
        <v>0</v>
      </c>
      <c r="I60" s="72">
        <f t="shared" si="5"/>
        <v>0</v>
      </c>
      <c r="J60" s="170" t="s">
        <v>78</v>
      </c>
      <c r="K60" s="171"/>
      <c r="L60" s="2"/>
      <c r="M60" s="2"/>
    </row>
    <row r="61" spans="1:13" ht="35.25" customHeight="1">
      <c r="A61" s="202" t="s">
        <v>76</v>
      </c>
      <c r="B61" s="190"/>
      <c r="C61" s="28">
        <v>408300</v>
      </c>
      <c r="D61" s="44"/>
      <c r="E61" s="44">
        <v>401981</v>
      </c>
      <c r="F61" s="44"/>
      <c r="G61" s="44"/>
      <c r="H61" s="44">
        <f t="shared" si="4"/>
        <v>401981</v>
      </c>
      <c r="I61" s="72">
        <f t="shared" si="5"/>
        <v>98.45236345824149</v>
      </c>
      <c r="J61" s="170" t="s">
        <v>222</v>
      </c>
      <c r="K61" s="171"/>
      <c r="L61" s="2"/>
      <c r="M61" s="2"/>
    </row>
    <row r="62" spans="1:13" ht="42" customHeight="1">
      <c r="A62" s="175" t="s">
        <v>259</v>
      </c>
      <c r="B62" s="176"/>
      <c r="C62" s="152">
        <v>90000</v>
      </c>
      <c r="D62" s="44"/>
      <c r="E62" s="44"/>
      <c r="F62" s="44"/>
      <c r="G62" s="44"/>
      <c r="H62" s="44">
        <f t="shared" si="4"/>
        <v>0</v>
      </c>
      <c r="I62" s="72">
        <f t="shared" si="5"/>
        <v>0</v>
      </c>
      <c r="J62" s="170" t="s">
        <v>86</v>
      </c>
      <c r="K62" s="171"/>
      <c r="L62" s="2"/>
      <c r="M62" s="2"/>
    </row>
    <row r="63" spans="1:13" ht="35.25" customHeight="1">
      <c r="A63" s="177" t="s">
        <v>260</v>
      </c>
      <c r="B63" s="176"/>
      <c r="C63" s="149">
        <v>89600</v>
      </c>
      <c r="D63" s="44"/>
      <c r="E63" s="44"/>
      <c r="F63" s="44"/>
      <c r="G63" s="44"/>
      <c r="H63" s="44">
        <f t="shared" si="4"/>
        <v>0</v>
      </c>
      <c r="I63" s="72">
        <f t="shared" si="5"/>
        <v>0</v>
      </c>
      <c r="J63" s="170" t="s">
        <v>86</v>
      </c>
      <c r="K63" s="171"/>
      <c r="L63" s="2"/>
      <c r="M63" s="2"/>
    </row>
    <row r="64" spans="1:13" ht="35.25" customHeight="1">
      <c r="A64" s="177" t="s">
        <v>261</v>
      </c>
      <c r="B64" s="176"/>
      <c r="C64" s="149">
        <v>65900</v>
      </c>
      <c r="D64" s="44"/>
      <c r="E64" s="44"/>
      <c r="F64" s="44"/>
      <c r="G64" s="44"/>
      <c r="H64" s="44">
        <f t="shared" si="4"/>
        <v>0</v>
      </c>
      <c r="I64" s="72">
        <f t="shared" si="5"/>
        <v>0</v>
      </c>
      <c r="J64" s="170" t="s">
        <v>86</v>
      </c>
      <c r="K64" s="171"/>
      <c r="L64" s="2"/>
      <c r="M64" s="2"/>
    </row>
    <row r="65" spans="1:13" ht="40.5" customHeight="1">
      <c r="A65" s="175" t="s">
        <v>262</v>
      </c>
      <c r="B65" s="176"/>
      <c r="C65" s="150">
        <v>254250</v>
      </c>
      <c r="D65" s="44"/>
      <c r="E65" s="44"/>
      <c r="F65" s="44"/>
      <c r="G65" s="44"/>
      <c r="H65" s="44">
        <f t="shared" si="4"/>
        <v>0</v>
      </c>
      <c r="I65" s="72">
        <f t="shared" si="5"/>
        <v>0</v>
      </c>
      <c r="J65" s="170" t="s">
        <v>86</v>
      </c>
      <c r="K65" s="171"/>
      <c r="L65" s="2"/>
      <c r="M65" s="2"/>
    </row>
    <row r="66" spans="1:13" ht="35.25" customHeight="1">
      <c r="A66" s="177" t="s">
        <v>263</v>
      </c>
      <c r="B66" s="176"/>
      <c r="C66" s="153">
        <v>139800</v>
      </c>
      <c r="D66" s="44"/>
      <c r="E66" s="44"/>
      <c r="F66" s="44"/>
      <c r="G66" s="44"/>
      <c r="H66" s="44">
        <f t="shared" si="4"/>
        <v>0</v>
      </c>
      <c r="I66" s="72">
        <f t="shared" si="5"/>
        <v>0</v>
      </c>
      <c r="J66" s="170" t="s">
        <v>86</v>
      </c>
      <c r="K66" s="171"/>
      <c r="L66" s="2"/>
      <c r="M66" s="2"/>
    </row>
    <row r="67" spans="1:13" ht="42" customHeight="1">
      <c r="A67" s="177" t="s">
        <v>264</v>
      </c>
      <c r="B67" s="176"/>
      <c r="C67" s="149">
        <v>156300</v>
      </c>
      <c r="D67" s="44"/>
      <c r="E67" s="44"/>
      <c r="F67" s="44"/>
      <c r="G67" s="44"/>
      <c r="H67" s="44">
        <f t="shared" si="4"/>
        <v>0</v>
      </c>
      <c r="I67" s="72">
        <f t="shared" si="5"/>
        <v>0</v>
      </c>
      <c r="J67" s="170" t="s">
        <v>86</v>
      </c>
      <c r="K67" s="171"/>
      <c r="L67" s="2"/>
      <c r="M67" s="2"/>
    </row>
    <row r="68" spans="1:13" ht="35.25" customHeight="1">
      <c r="A68" s="177" t="s">
        <v>265</v>
      </c>
      <c r="B68" s="176"/>
      <c r="C68" s="149">
        <v>89400</v>
      </c>
      <c r="D68" s="44"/>
      <c r="E68" s="44"/>
      <c r="F68" s="44"/>
      <c r="G68" s="44"/>
      <c r="H68" s="44">
        <f t="shared" si="4"/>
        <v>0</v>
      </c>
      <c r="I68" s="72">
        <f t="shared" si="5"/>
        <v>0</v>
      </c>
      <c r="J68" s="170" t="s">
        <v>86</v>
      </c>
      <c r="K68" s="171"/>
      <c r="L68" s="2"/>
      <c r="M68" s="2"/>
    </row>
    <row r="69" spans="1:13" ht="39" customHeight="1">
      <c r="A69" s="177" t="s">
        <v>266</v>
      </c>
      <c r="B69" s="176"/>
      <c r="C69" s="149">
        <v>66800</v>
      </c>
      <c r="D69" s="44"/>
      <c r="E69" s="44"/>
      <c r="F69" s="44"/>
      <c r="G69" s="44"/>
      <c r="H69" s="44">
        <f t="shared" si="4"/>
        <v>0</v>
      </c>
      <c r="I69" s="72">
        <f t="shared" si="5"/>
        <v>0</v>
      </c>
      <c r="J69" s="170" t="s">
        <v>86</v>
      </c>
      <c r="K69" s="171"/>
      <c r="L69" s="2"/>
      <c r="M69" s="2"/>
    </row>
    <row r="70" spans="1:13" ht="39.75" customHeight="1">
      <c r="A70" s="177" t="s">
        <v>267</v>
      </c>
      <c r="B70" s="176"/>
      <c r="C70" s="149">
        <v>20000</v>
      </c>
      <c r="D70" s="44"/>
      <c r="E70" s="44"/>
      <c r="F70" s="44"/>
      <c r="G70" s="44"/>
      <c r="H70" s="44">
        <f t="shared" si="4"/>
        <v>0</v>
      </c>
      <c r="I70" s="72">
        <f t="shared" si="5"/>
        <v>0</v>
      </c>
      <c r="J70" s="170" t="s">
        <v>86</v>
      </c>
      <c r="K70" s="171"/>
      <c r="L70" s="2"/>
      <c r="M70" s="2"/>
    </row>
    <row r="71" spans="1:13" ht="35.25" customHeight="1">
      <c r="A71" s="177" t="s">
        <v>268</v>
      </c>
      <c r="B71" s="176"/>
      <c r="C71" s="149">
        <v>38900</v>
      </c>
      <c r="D71" s="44"/>
      <c r="E71" s="44"/>
      <c r="F71" s="44"/>
      <c r="G71" s="44"/>
      <c r="H71" s="44">
        <f t="shared" si="4"/>
        <v>0</v>
      </c>
      <c r="I71" s="72">
        <f t="shared" si="5"/>
        <v>0</v>
      </c>
      <c r="J71" s="170" t="s">
        <v>86</v>
      </c>
      <c r="K71" s="171"/>
      <c r="L71" s="2"/>
      <c r="M71" s="2"/>
    </row>
    <row r="72" spans="1:13" ht="35.25" customHeight="1">
      <c r="A72" s="177" t="s">
        <v>269</v>
      </c>
      <c r="B72" s="176"/>
      <c r="C72" s="150">
        <v>129954</v>
      </c>
      <c r="D72" s="44"/>
      <c r="E72" s="44"/>
      <c r="F72" s="44"/>
      <c r="G72" s="44"/>
      <c r="H72" s="44">
        <f t="shared" si="4"/>
        <v>0</v>
      </c>
      <c r="I72" s="72">
        <f t="shared" si="5"/>
        <v>0</v>
      </c>
      <c r="J72" s="170" t="s">
        <v>86</v>
      </c>
      <c r="K72" s="171"/>
      <c r="L72" s="2"/>
      <c r="M72" s="2"/>
    </row>
    <row r="73" spans="1:13" ht="35.25" customHeight="1">
      <c r="A73" s="165" t="s">
        <v>270</v>
      </c>
      <c r="B73" s="176"/>
      <c r="C73" s="150">
        <v>77620</v>
      </c>
      <c r="D73" s="44"/>
      <c r="E73" s="44"/>
      <c r="F73" s="44"/>
      <c r="G73" s="44"/>
      <c r="H73" s="44">
        <f t="shared" si="4"/>
        <v>0</v>
      </c>
      <c r="I73" s="72">
        <f t="shared" si="5"/>
        <v>0</v>
      </c>
      <c r="J73" s="170" t="s">
        <v>86</v>
      </c>
      <c r="K73" s="171"/>
      <c r="L73" s="2"/>
      <c r="M73" s="2"/>
    </row>
    <row r="74" spans="1:13" ht="35.25" customHeight="1">
      <c r="A74" s="220" t="s">
        <v>271</v>
      </c>
      <c r="B74" s="176"/>
      <c r="C74" s="151">
        <v>105850</v>
      </c>
      <c r="D74" s="44"/>
      <c r="E74" s="44"/>
      <c r="F74" s="44"/>
      <c r="G74" s="44"/>
      <c r="H74" s="44">
        <f t="shared" si="4"/>
        <v>0</v>
      </c>
      <c r="I74" s="72">
        <f t="shared" si="5"/>
        <v>0</v>
      </c>
      <c r="J74" s="170" t="s">
        <v>86</v>
      </c>
      <c r="K74" s="171"/>
      <c r="L74" s="2"/>
      <c r="M74" s="2"/>
    </row>
    <row r="75" spans="1:13" ht="38.25" customHeight="1">
      <c r="A75" s="220" t="s">
        <v>272</v>
      </c>
      <c r="B75" s="176"/>
      <c r="C75" s="151">
        <v>275300</v>
      </c>
      <c r="D75" s="44"/>
      <c r="E75" s="44"/>
      <c r="F75" s="44"/>
      <c r="G75" s="44"/>
      <c r="H75" s="44">
        <f t="shared" si="4"/>
        <v>0</v>
      </c>
      <c r="I75" s="72">
        <f t="shared" si="5"/>
        <v>0</v>
      </c>
      <c r="J75" s="170" t="s">
        <v>86</v>
      </c>
      <c r="K75" s="171"/>
      <c r="L75" s="2"/>
      <c r="M75" s="2"/>
    </row>
    <row r="76" spans="1:13" ht="35.25" customHeight="1">
      <c r="A76" s="276" t="s">
        <v>80</v>
      </c>
      <c r="B76" s="277"/>
      <c r="C76" s="73">
        <v>4575026</v>
      </c>
      <c r="D76" s="73"/>
      <c r="E76" s="74"/>
      <c r="F76" s="69"/>
      <c r="G76" s="69"/>
      <c r="H76" s="75"/>
      <c r="I76" s="76"/>
      <c r="J76" s="282"/>
      <c r="K76" s="283"/>
      <c r="L76" s="2"/>
      <c r="M76" s="2"/>
    </row>
    <row r="77" spans="1:13" ht="31.5" customHeight="1">
      <c r="A77" s="162" t="s">
        <v>14</v>
      </c>
      <c r="B77" s="189"/>
      <c r="C77" s="77">
        <f>SUM(C46:C76)</f>
        <v>17744600</v>
      </c>
      <c r="D77" s="77">
        <f>SUM(D46:D61)</f>
        <v>137470</v>
      </c>
      <c r="E77" s="77">
        <f>SUM(E46:E61)</f>
        <v>5068560</v>
      </c>
      <c r="F77" s="77">
        <f>SUM(F46:F61)</f>
        <v>0</v>
      </c>
      <c r="G77" s="77">
        <f>SUM(G46:G61)</f>
        <v>0</v>
      </c>
      <c r="H77" s="77">
        <f>SUM(H46:H61)</f>
        <v>5206030</v>
      </c>
      <c r="I77" s="78">
        <f t="shared" si="5"/>
        <v>29.338672046707163</v>
      </c>
      <c r="J77" s="309"/>
      <c r="K77" s="310"/>
      <c r="L77" s="2"/>
      <c r="M77" s="2"/>
    </row>
    <row r="78" spans="1:13" ht="31.5" customHeight="1">
      <c r="A78" s="322" t="s">
        <v>168</v>
      </c>
      <c r="B78" s="323"/>
      <c r="C78" s="324"/>
      <c r="D78" s="79"/>
      <c r="E78" s="79"/>
      <c r="F78" s="79"/>
      <c r="G78" s="80"/>
      <c r="H78" s="80"/>
      <c r="I78" s="81"/>
      <c r="J78" s="31"/>
      <c r="K78" s="32"/>
      <c r="L78" s="2"/>
      <c r="M78" s="2"/>
    </row>
    <row r="79" spans="1:13" ht="31.5" customHeight="1">
      <c r="A79" s="185" t="s">
        <v>202</v>
      </c>
      <c r="B79" s="176"/>
      <c r="C79" s="33">
        <v>56150</v>
      </c>
      <c r="D79" s="82">
        <v>56150</v>
      </c>
      <c r="E79" s="83"/>
      <c r="F79" s="83"/>
      <c r="G79" s="83"/>
      <c r="H79" s="82">
        <f>SUM(D79:G79)</f>
        <v>56150</v>
      </c>
      <c r="I79" s="84">
        <f>H79/C79*100</f>
        <v>100</v>
      </c>
      <c r="J79" s="193" t="s">
        <v>211</v>
      </c>
      <c r="K79" s="194"/>
      <c r="L79" s="2"/>
      <c r="M79" s="2"/>
    </row>
    <row r="80" spans="1:13" ht="31.5" customHeight="1">
      <c r="A80" s="185" t="s">
        <v>203</v>
      </c>
      <c r="B80" s="176"/>
      <c r="C80" s="33">
        <v>58944</v>
      </c>
      <c r="D80" s="82">
        <v>58944</v>
      </c>
      <c r="E80" s="83"/>
      <c r="F80" s="83"/>
      <c r="G80" s="83"/>
      <c r="H80" s="82">
        <f>SUM(D80:G80)</f>
        <v>58944</v>
      </c>
      <c r="I80" s="84">
        <f>H80/C80*100</f>
        <v>100</v>
      </c>
      <c r="J80" s="193" t="s">
        <v>169</v>
      </c>
      <c r="K80" s="194"/>
      <c r="L80" s="2"/>
      <c r="M80" s="2"/>
    </row>
    <row r="81" spans="1:13" ht="31.5" customHeight="1">
      <c r="A81" s="185" t="s">
        <v>204</v>
      </c>
      <c r="B81" s="176"/>
      <c r="C81" s="33">
        <v>1197500</v>
      </c>
      <c r="D81" s="83"/>
      <c r="E81" s="82">
        <v>2500</v>
      </c>
      <c r="F81" s="83"/>
      <c r="G81" s="83"/>
      <c r="H81" s="82">
        <f>SUM(D81:G81)</f>
        <v>2500</v>
      </c>
      <c r="I81" s="84">
        <f>H81/C81*100</f>
        <v>0.20876826722338201</v>
      </c>
      <c r="J81" s="193" t="s">
        <v>286</v>
      </c>
      <c r="K81" s="194"/>
      <c r="L81" s="2"/>
      <c r="M81" s="2"/>
    </row>
    <row r="82" spans="1:13" ht="39.75" customHeight="1">
      <c r="A82" s="311" t="s">
        <v>205</v>
      </c>
      <c r="B82" s="312"/>
      <c r="C82" s="34">
        <v>300000</v>
      </c>
      <c r="D82" s="85"/>
      <c r="E82" s="161">
        <v>162600</v>
      </c>
      <c r="F82" s="85"/>
      <c r="G82" s="85"/>
      <c r="H82" s="82">
        <f>SUM(D82:G82)</f>
        <v>162600</v>
      </c>
      <c r="I82" s="84">
        <f>H82/C82*100</f>
        <v>54.2</v>
      </c>
      <c r="J82" s="193" t="s">
        <v>286</v>
      </c>
      <c r="K82" s="194"/>
      <c r="L82" s="2"/>
      <c r="M82" s="2"/>
    </row>
    <row r="83" spans="1:13" ht="31.5" customHeight="1">
      <c r="A83" s="318" t="s">
        <v>12</v>
      </c>
      <c r="B83" s="315"/>
      <c r="C83" s="86">
        <f>SUM(C79:C82)</f>
        <v>1612594</v>
      </c>
      <c r="D83" s="86">
        <f>SUM(D79:D82)</f>
        <v>115094</v>
      </c>
      <c r="E83" s="86">
        <f>SUM(E79:E82)</f>
        <v>165100</v>
      </c>
      <c r="F83" s="86">
        <f>SUM(F79:F82)</f>
        <v>0</v>
      </c>
      <c r="G83" s="86">
        <f>SUM(G79:G82)</f>
        <v>0</v>
      </c>
      <c r="H83" s="86">
        <f>SUM(D83:G83)</f>
        <v>280194</v>
      </c>
      <c r="I83" s="87">
        <f>H83/C83*100</f>
        <v>17.375359203866566</v>
      </c>
      <c r="J83" s="195"/>
      <c r="K83" s="188"/>
      <c r="L83" s="2"/>
      <c r="M83" s="2"/>
    </row>
    <row r="84" spans="1:13" ht="31.5" customHeight="1">
      <c r="A84" s="248" t="s">
        <v>214</v>
      </c>
      <c r="B84" s="249"/>
      <c r="C84" s="88"/>
      <c r="D84" s="67"/>
      <c r="E84" s="67"/>
      <c r="F84" s="68"/>
      <c r="G84" s="69"/>
      <c r="H84" s="70"/>
      <c r="I84" s="71"/>
      <c r="J84" s="164"/>
      <c r="K84" s="163"/>
      <c r="L84" s="2"/>
      <c r="M84" s="2"/>
    </row>
    <row r="85" spans="1:13" ht="31.5" customHeight="1">
      <c r="A85" s="206" t="s">
        <v>89</v>
      </c>
      <c r="B85" s="207"/>
      <c r="C85" s="28">
        <v>34400000</v>
      </c>
      <c r="D85" s="44"/>
      <c r="E85" s="44"/>
      <c r="F85" s="44"/>
      <c r="G85" s="44"/>
      <c r="H85" s="44">
        <f>SUM(D85:G85)</f>
        <v>0</v>
      </c>
      <c r="I85" s="89">
        <f>H85/C85*100</f>
        <v>0</v>
      </c>
      <c r="J85" s="186" t="s">
        <v>82</v>
      </c>
      <c r="K85" s="171"/>
      <c r="L85" s="2"/>
      <c r="M85" s="2"/>
    </row>
    <row r="86" spans="1:13" ht="31.5" customHeight="1">
      <c r="A86" s="206" t="s">
        <v>90</v>
      </c>
      <c r="B86" s="207"/>
      <c r="C86" s="28">
        <v>5600000</v>
      </c>
      <c r="D86" s="44"/>
      <c r="E86" s="44"/>
      <c r="F86" s="44"/>
      <c r="G86" s="44"/>
      <c r="H86" s="44">
        <f aca="true" t="shared" si="6" ref="H86:H96">SUM(D86:G86)</f>
        <v>0</v>
      </c>
      <c r="I86" s="89">
        <f aca="true" t="shared" si="7" ref="I86:I98">H86/C86*100</f>
        <v>0</v>
      </c>
      <c r="J86" s="186" t="s">
        <v>84</v>
      </c>
      <c r="K86" s="171"/>
      <c r="L86" s="2"/>
      <c r="M86" s="2"/>
    </row>
    <row r="87" spans="1:13" ht="31.5" customHeight="1">
      <c r="A87" s="206" t="s">
        <v>91</v>
      </c>
      <c r="B87" s="207"/>
      <c r="C87" s="28">
        <v>260000</v>
      </c>
      <c r="D87" s="44"/>
      <c r="E87" s="44"/>
      <c r="F87" s="44"/>
      <c r="G87" s="44"/>
      <c r="H87" s="44">
        <f t="shared" si="6"/>
        <v>0</v>
      </c>
      <c r="I87" s="89">
        <f t="shared" si="7"/>
        <v>0</v>
      </c>
      <c r="J87" s="186" t="s">
        <v>84</v>
      </c>
      <c r="K87" s="171"/>
      <c r="L87" s="2"/>
      <c r="M87" s="2"/>
    </row>
    <row r="88" spans="1:13" ht="82.5" customHeight="1">
      <c r="A88" s="206" t="s">
        <v>92</v>
      </c>
      <c r="B88" s="207"/>
      <c r="C88" s="28">
        <v>1325400</v>
      </c>
      <c r="D88" s="44"/>
      <c r="E88" s="44"/>
      <c r="F88" s="44"/>
      <c r="G88" s="44"/>
      <c r="H88" s="44">
        <f t="shared" si="6"/>
        <v>0</v>
      </c>
      <c r="I88" s="89">
        <f t="shared" si="7"/>
        <v>0</v>
      </c>
      <c r="J88" s="186" t="s">
        <v>84</v>
      </c>
      <c r="K88" s="171"/>
      <c r="L88" s="2"/>
      <c r="M88" s="2"/>
    </row>
    <row r="89" spans="1:13" ht="36" customHeight="1">
      <c r="A89" s="206" t="s">
        <v>93</v>
      </c>
      <c r="B89" s="207"/>
      <c r="C89" s="28">
        <v>850000</v>
      </c>
      <c r="D89" s="44"/>
      <c r="E89" s="44"/>
      <c r="F89" s="44"/>
      <c r="G89" s="44"/>
      <c r="H89" s="44">
        <f t="shared" si="6"/>
        <v>0</v>
      </c>
      <c r="I89" s="89">
        <f t="shared" si="7"/>
        <v>0</v>
      </c>
      <c r="J89" s="186" t="s">
        <v>84</v>
      </c>
      <c r="K89" s="171"/>
      <c r="L89" s="2"/>
      <c r="M89" s="2"/>
    </row>
    <row r="90" spans="1:13" ht="39" customHeight="1">
      <c r="A90" s="206" t="s">
        <v>94</v>
      </c>
      <c r="B90" s="207"/>
      <c r="C90" s="28">
        <v>5046604</v>
      </c>
      <c r="D90" s="44"/>
      <c r="E90" s="44"/>
      <c r="F90" s="44"/>
      <c r="G90" s="44"/>
      <c r="H90" s="44">
        <f t="shared" si="6"/>
        <v>0</v>
      </c>
      <c r="I90" s="89">
        <f t="shared" si="7"/>
        <v>0</v>
      </c>
      <c r="J90" s="186" t="s">
        <v>84</v>
      </c>
      <c r="K90" s="171"/>
      <c r="L90" s="2"/>
      <c r="M90" s="2"/>
    </row>
    <row r="91" spans="1:13" ht="31.5" customHeight="1">
      <c r="A91" s="206" t="s">
        <v>95</v>
      </c>
      <c r="B91" s="207"/>
      <c r="C91" s="28">
        <v>1763334</v>
      </c>
      <c r="D91" s="44"/>
      <c r="E91" s="44"/>
      <c r="F91" s="44"/>
      <c r="G91" s="44"/>
      <c r="H91" s="44">
        <f t="shared" si="6"/>
        <v>0</v>
      </c>
      <c r="I91" s="89">
        <f t="shared" si="7"/>
        <v>0</v>
      </c>
      <c r="J91" s="186" t="s">
        <v>85</v>
      </c>
      <c r="K91" s="171"/>
      <c r="L91" s="2"/>
      <c r="M91" s="2"/>
    </row>
    <row r="92" spans="1:13" ht="31.5" customHeight="1">
      <c r="A92" s="203" t="s">
        <v>96</v>
      </c>
      <c r="B92" s="205"/>
      <c r="C92" s="28">
        <v>271000</v>
      </c>
      <c r="D92" s="44"/>
      <c r="E92" s="44"/>
      <c r="F92" s="44"/>
      <c r="G92" s="44"/>
      <c r="H92" s="44">
        <f t="shared" si="6"/>
        <v>0</v>
      </c>
      <c r="I92" s="89">
        <f t="shared" si="7"/>
        <v>0</v>
      </c>
      <c r="J92" s="170" t="s">
        <v>78</v>
      </c>
      <c r="K92" s="171"/>
      <c r="L92" s="2"/>
      <c r="M92" s="2"/>
    </row>
    <row r="93" spans="1:13" ht="31.5" customHeight="1">
      <c r="A93" s="203" t="s">
        <v>97</v>
      </c>
      <c r="B93" s="205"/>
      <c r="C93" s="28">
        <v>260000</v>
      </c>
      <c r="D93" s="44"/>
      <c r="E93" s="44">
        <v>260000</v>
      </c>
      <c r="F93" s="44"/>
      <c r="G93" s="44"/>
      <c r="H93" s="44">
        <f t="shared" si="6"/>
        <v>260000</v>
      </c>
      <c r="I93" s="89">
        <f t="shared" si="7"/>
        <v>100</v>
      </c>
      <c r="J93" s="170" t="s">
        <v>79</v>
      </c>
      <c r="K93" s="171"/>
      <c r="L93" s="2"/>
      <c r="M93" s="2"/>
    </row>
    <row r="94" spans="1:13" ht="31.5" customHeight="1">
      <c r="A94" s="203" t="s">
        <v>98</v>
      </c>
      <c r="B94" s="205"/>
      <c r="C94" s="28">
        <v>57200</v>
      </c>
      <c r="D94" s="44"/>
      <c r="E94" s="44"/>
      <c r="F94" s="44"/>
      <c r="G94" s="44"/>
      <c r="H94" s="44">
        <f t="shared" si="6"/>
        <v>0</v>
      </c>
      <c r="I94" s="89">
        <f t="shared" si="7"/>
        <v>0</v>
      </c>
      <c r="J94" s="170" t="s">
        <v>79</v>
      </c>
      <c r="K94" s="171"/>
      <c r="L94" s="2"/>
      <c r="M94" s="2"/>
    </row>
    <row r="95" spans="1:13" ht="31.5" customHeight="1">
      <c r="A95" s="273" t="s">
        <v>99</v>
      </c>
      <c r="B95" s="274"/>
      <c r="C95" s="154">
        <v>80000</v>
      </c>
      <c r="D95" s="67"/>
      <c r="E95" s="90"/>
      <c r="F95" s="74"/>
      <c r="G95" s="91"/>
      <c r="H95" s="44">
        <f t="shared" si="6"/>
        <v>0</v>
      </c>
      <c r="I95" s="89">
        <f t="shared" si="7"/>
        <v>0</v>
      </c>
      <c r="J95" s="166" t="s">
        <v>86</v>
      </c>
      <c r="K95" s="167"/>
      <c r="L95" s="2"/>
      <c r="M95" s="2"/>
    </row>
    <row r="96" spans="1:13" ht="31.5" customHeight="1">
      <c r="A96" s="165" t="s">
        <v>273</v>
      </c>
      <c r="B96" s="165"/>
      <c r="C96" s="157">
        <v>700000</v>
      </c>
      <c r="D96" s="44"/>
      <c r="E96" s="148"/>
      <c r="F96" s="148"/>
      <c r="G96" s="148"/>
      <c r="H96" s="44">
        <f t="shared" si="6"/>
        <v>0</v>
      </c>
      <c r="I96" s="89">
        <f t="shared" si="7"/>
        <v>0</v>
      </c>
      <c r="J96" s="166" t="s">
        <v>86</v>
      </c>
      <c r="K96" s="167"/>
      <c r="L96" s="2"/>
      <c r="M96" s="2"/>
    </row>
    <row r="97" spans="1:13" ht="31.5" customHeight="1">
      <c r="A97" s="305" t="s">
        <v>80</v>
      </c>
      <c r="B97" s="306"/>
      <c r="C97" s="92">
        <f>6331800-700000</f>
        <v>5631800</v>
      </c>
      <c r="D97" s="155"/>
      <c r="E97" s="156"/>
      <c r="F97" s="156"/>
      <c r="G97" s="156"/>
      <c r="H97" s="93"/>
      <c r="I97" s="89"/>
      <c r="J97" s="307"/>
      <c r="K97" s="308"/>
      <c r="L97" s="2"/>
      <c r="M97" s="2"/>
    </row>
    <row r="98" spans="1:13" ht="31.5" customHeight="1">
      <c r="A98" s="162" t="s">
        <v>13</v>
      </c>
      <c r="B98" s="189"/>
      <c r="C98" s="77">
        <f aca="true" t="shared" si="8" ref="C98:H98">SUM(C85:C97)</f>
        <v>56245338</v>
      </c>
      <c r="D98" s="77">
        <f t="shared" si="8"/>
        <v>0</v>
      </c>
      <c r="E98" s="77">
        <f t="shared" si="8"/>
        <v>260000</v>
      </c>
      <c r="F98" s="77">
        <f t="shared" si="8"/>
        <v>0</v>
      </c>
      <c r="G98" s="77">
        <f t="shared" si="8"/>
        <v>0</v>
      </c>
      <c r="H98" s="77">
        <f t="shared" si="8"/>
        <v>260000</v>
      </c>
      <c r="I98" s="94">
        <f t="shared" si="7"/>
        <v>0.4622605343753113</v>
      </c>
      <c r="J98" s="309"/>
      <c r="K98" s="310"/>
      <c r="L98" s="2"/>
      <c r="M98" s="2"/>
    </row>
    <row r="99" spans="1:13" ht="31.5" customHeight="1">
      <c r="A99" s="290" t="s">
        <v>215</v>
      </c>
      <c r="B99" s="291"/>
      <c r="C99" s="291"/>
      <c r="D99" s="83"/>
      <c r="E99" s="83"/>
      <c r="F99" s="83"/>
      <c r="G99" s="83"/>
      <c r="H99" s="83"/>
      <c r="I99" s="95"/>
      <c r="J99" s="325"/>
      <c r="K99" s="326"/>
      <c r="L99" s="2"/>
      <c r="M99" s="2"/>
    </row>
    <row r="100" spans="1:13" ht="31.5" customHeight="1">
      <c r="A100" s="319" t="s">
        <v>216</v>
      </c>
      <c r="B100" s="180"/>
      <c r="C100" s="82">
        <v>400000</v>
      </c>
      <c r="D100" s="83"/>
      <c r="E100" s="83"/>
      <c r="F100" s="83"/>
      <c r="G100" s="83"/>
      <c r="H100" s="82">
        <f>SUM(D100:G100)</f>
        <v>0</v>
      </c>
      <c r="I100" s="96">
        <f>H100/C100*100</f>
        <v>0</v>
      </c>
      <c r="J100" s="196" t="s">
        <v>274</v>
      </c>
      <c r="K100" s="197"/>
      <c r="L100" s="2"/>
      <c r="M100" s="2"/>
    </row>
    <row r="101" spans="1:13" ht="39" customHeight="1">
      <c r="A101" s="327" t="s">
        <v>223</v>
      </c>
      <c r="B101" s="328"/>
      <c r="C101" s="82">
        <v>85295</v>
      </c>
      <c r="D101" s="82">
        <v>35000</v>
      </c>
      <c r="E101" s="83"/>
      <c r="F101" s="83"/>
      <c r="G101" s="83"/>
      <c r="H101" s="82">
        <f>SUM(D101:G101)</f>
        <v>35000</v>
      </c>
      <c r="I101" s="84">
        <f>H101/C101*100</f>
        <v>41.03405826836274</v>
      </c>
      <c r="J101" s="196" t="s">
        <v>275</v>
      </c>
      <c r="K101" s="329"/>
      <c r="L101" s="2"/>
      <c r="M101" s="2"/>
    </row>
    <row r="102" spans="1:13" ht="56.25" customHeight="1">
      <c r="A102" s="327" t="s">
        <v>224</v>
      </c>
      <c r="B102" s="328"/>
      <c r="C102" s="82">
        <v>143630</v>
      </c>
      <c r="D102" s="82">
        <v>85000</v>
      </c>
      <c r="E102" s="83"/>
      <c r="F102" s="83"/>
      <c r="G102" s="83"/>
      <c r="H102" s="82">
        <f>SUM(D102:G102)</f>
        <v>85000</v>
      </c>
      <c r="I102" s="84">
        <f>H102/C102*100</f>
        <v>59.179837081389685</v>
      </c>
      <c r="J102" s="196" t="s">
        <v>275</v>
      </c>
      <c r="K102" s="329"/>
      <c r="L102" s="2"/>
      <c r="M102" s="2"/>
    </row>
    <row r="103" spans="1:13" ht="31.5" customHeight="1">
      <c r="A103" s="318" t="s">
        <v>210</v>
      </c>
      <c r="B103" s="315"/>
      <c r="C103" s="97">
        <f aca="true" t="shared" si="9" ref="C103:H103">SUM(C100:C102)</f>
        <v>628925</v>
      </c>
      <c r="D103" s="97">
        <f t="shared" si="9"/>
        <v>120000</v>
      </c>
      <c r="E103" s="97">
        <f t="shared" si="9"/>
        <v>0</v>
      </c>
      <c r="F103" s="97">
        <f t="shared" si="9"/>
        <v>0</v>
      </c>
      <c r="G103" s="97">
        <f t="shared" si="9"/>
        <v>0</v>
      </c>
      <c r="H103" s="97">
        <f t="shared" si="9"/>
        <v>120000</v>
      </c>
      <c r="I103" s="87">
        <f>H103/C103*100</f>
        <v>19.080176491632546</v>
      </c>
      <c r="J103" s="198"/>
      <c r="K103" s="199"/>
      <c r="L103" s="2"/>
      <c r="M103" s="2"/>
    </row>
    <row r="104" spans="1:13" ht="31.5" customHeight="1">
      <c r="A104" s="248" t="s">
        <v>39</v>
      </c>
      <c r="B104" s="292"/>
      <c r="C104" s="88"/>
      <c r="D104" s="67"/>
      <c r="E104" s="68"/>
      <c r="F104" s="69"/>
      <c r="G104" s="69"/>
      <c r="H104" s="70"/>
      <c r="I104" s="71"/>
      <c r="J104" s="164"/>
      <c r="K104" s="163"/>
      <c r="L104" s="2"/>
      <c r="M104" s="2"/>
    </row>
    <row r="105" spans="1:13" ht="31.5" customHeight="1">
      <c r="A105" s="206" t="s">
        <v>103</v>
      </c>
      <c r="B105" s="207"/>
      <c r="C105" s="28">
        <v>851600</v>
      </c>
      <c r="D105" s="44"/>
      <c r="E105" s="44">
        <v>708474</v>
      </c>
      <c r="F105" s="44"/>
      <c r="G105" s="44"/>
      <c r="H105" s="44">
        <f>SUM(D105:G105)</f>
        <v>708474</v>
      </c>
      <c r="I105" s="98">
        <f>H105/C105*100</f>
        <v>83.19328323156412</v>
      </c>
      <c r="J105" s="186" t="s">
        <v>102</v>
      </c>
      <c r="K105" s="171"/>
      <c r="L105" s="2"/>
      <c r="M105" s="2"/>
    </row>
    <row r="106" spans="1:13" ht="51" customHeight="1">
      <c r="A106" s="206" t="s">
        <v>104</v>
      </c>
      <c r="B106" s="207"/>
      <c r="C106" s="28">
        <f>7000000+1095000</f>
        <v>8095000</v>
      </c>
      <c r="D106" s="44">
        <v>1095000</v>
      </c>
      <c r="E106" s="44">
        <v>2424000</v>
      </c>
      <c r="F106" s="44"/>
      <c r="G106" s="44"/>
      <c r="H106" s="44">
        <f aca="true" t="shared" si="10" ref="H106:H156">SUM(D106:G106)</f>
        <v>3519000</v>
      </c>
      <c r="I106" s="98">
        <f aca="true" t="shared" si="11" ref="I106:I158">H106/C106*100</f>
        <v>43.471278567016675</v>
      </c>
      <c r="J106" s="186" t="s">
        <v>102</v>
      </c>
      <c r="K106" s="171"/>
      <c r="L106" s="2"/>
      <c r="M106" s="2"/>
    </row>
    <row r="107" spans="1:13" ht="31.5" customHeight="1">
      <c r="A107" s="218" t="s">
        <v>105</v>
      </c>
      <c r="B107" s="219"/>
      <c r="C107" s="29">
        <v>8733940</v>
      </c>
      <c r="D107" s="44"/>
      <c r="E107" s="44">
        <v>1903181</v>
      </c>
      <c r="F107" s="44"/>
      <c r="G107" s="44"/>
      <c r="H107" s="44">
        <f t="shared" si="10"/>
        <v>1903181</v>
      </c>
      <c r="I107" s="98">
        <f t="shared" si="11"/>
        <v>21.79063515435187</v>
      </c>
      <c r="J107" s="186" t="s">
        <v>102</v>
      </c>
      <c r="K107" s="171"/>
      <c r="L107" s="2"/>
      <c r="M107" s="2"/>
    </row>
    <row r="108" spans="1:13" ht="42" customHeight="1">
      <c r="A108" s="218" t="s">
        <v>106</v>
      </c>
      <c r="B108" s="219"/>
      <c r="C108" s="29">
        <v>797414</v>
      </c>
      <c r="D108" s="44"/>
      <c r="E108" s="44">
        <v>797414</v>
      </c>
      <c r="F108" s="44"/>
      <c r="G108" s="44"/>
      <c r="H108" s="44">
        <f t="shared" si="10"/>
        <v>797414</v>
      </c>
      <c r="I108" s="98">
        <f t="shared" si="11"/>
        <v>100</v>
      </c>
      <c r="J108" s="186" t="s">
        <v>287</v>
      </c>
      <c r="K108" s="171"/>
      <c r="L108" s="2"/>
      <c r="M108" s="2"/>
    </row>
    <row r="109" spans="1:13" ht="31.5" customHeight="1">
      <c r="A109" s="218" t="s">
        <v>107</v>
      </c>
      <c r="B109" s="219"/>
      <c r="C109" s="29">
        <v>5727584</v>
      </c>
      <c r="D109" s="44"/>
      <c r="E109" s="44">
        <v>1513921</v>
      </c>
      <c r="F109" s="44"/>
      <c r="G109" s="44"/>
      <c r="H109" s="44">
        <f t="shared" si="10"/>
        <v>1513921</v>
      </c>
      <c r="I109" s="98">
        <f t="shared" si="11"/>
        <v>26.43210470592836</v>
      </c>
      <c r="J109" s="186" t="s">
        <v>102</v>
      </c>
      <c r="K109" s="171"/>
      <c r="L109" s="2"/>
      <c r="M109" s="2"/>
    </row>
    <row r="110" spans="1:13" ht="31.5" customHeight="1">
      <c r="A110" s="218" t="s">
        <v>108</v>
      </c>
      <c r="B110" s="219"/>
      <c r="C110" s="29">
        <v>689000</v>
      </c>
      <c r="D110" s="44"/>
      <c r="E110" s="44">
        <v>60033</v>
      </c>
      <c r="F110" s="44"/>
      <c r="G110" s="44"/>
      <c r="H110" s="44">
        <f t="shared" si="10"/>
        <v>60033</v>
      </c>
      <c r="I110" s="98">
        <f t="shared" si="11"/>
        <v>8.713062409288824</v>
      </c>
      <c r="J110" s="186" t="s">
        <v>102</v>
      </c>
      <c r="K110" s="171"/>
      <c r="L110" s="2"/>
      <c r="M110" s="2"/>
    </row>
    <row r="111" spans="1:13" ht="31.5" customHeight="1">
      <c r="A111" s="218" t="s">
        <v>109</v>
      </c>
      <c r="B111" s="219"/>
      <c r="C111" s="29">
        <f>6995280</f>
        <v>6995280</v>
      </c>
      <c r="D111" s="44"/>
      <c r="E111" s="44">
        <v>1526537</v>
      </c>
      <c r="F111" s="44"/>
      <c r="G111" s="44"/>
      <c r="H111" s="44">
        <f t="shared" si="10"/>
        <v>1526537</v>
      </c>
      <c r="I111" s="98">
        <f t="shared" si="11"/>
        <v>21.82238595167027</v>
      </c>
      <c r="J111" s="186" t="s">
        <v>102</v>
      </c>
      <c r="K111" s="171"/>
      <c r="L111" s="2"/>
      <c r="M111" s="2"/>
    </row>
    <row r="112" spans="1:13" ht="31.5" customHeight="1">
      <c r="A112" s="218" t="s">
        <v>110</v>
      </c>
      <c r="B112" s="219"/>
      <c r="C112" s="29">
        <v>260000</v>
      </c>
      <c r="D112" s="44"/>
      <c r="E112" s="44"/>
      <c r="F112" s="44"/>
      <c r="G112" s="44"/>
      <c r="H112" s="44">
        <f t="shared" si="10"/>
        <v>0</v>
      </c>
      <c r="I112" s="98">
        <f t="shared" si="11"/>
        <v>0</v>
      </c>
      <c r="J112" s="186" t="s">
        <v>101</v>
      </c>
      <c r="K112" s="171"/>
      <c r="L112" s="2"/>
      <c r="M112" s="2"/>
    </row>
    <row r="113" spans="1:13" ht="36" customHeight="1">
      <c r="A113" s="218" t="s">
        <v>111</v>
      </c>
      <c r="B113" s="219"/>
      <c r="C113" s="29">
        <f>8331613+151400</f>
        <v>8483013</v>
      </c>
      <c r="D113" s="44"/>
      <c r="E113" s="44">
        <v>3144870</v>
      </c>
      <c r="F113" s="44"/>
      <c r="G113" s="44"/>
      <c r="H113" s="44">
        <f t="shared" si="10"/>
        <v>3144870</v>
      </c>
      <c r="I113" s="98">
        <f t="shared" si="11"/>
        <v>37.072559007041484</v>
      </c>
      <c r="J113" s="186" t="s">
        <v>101</v>
      </c>
      <c r="K113" s="171"/>
      <c r="L113" s="2"/>
      <c r="M113" s="2"/>
    </row>
    <row r="114" spans="1:13" ht="31.5" customHeight="1">
      <c r="A114" s="206" t="s">
        <v>112</v>
      </c>
      <c r="B114" s="207"/>
      <c r="C114" s="28">
        <v>6400000</v>
      </c>
      <c r="D114" s="44">
        <v>6400000</v>
      </c>
      <c r="E114" s="44"/>
      <c r="F114" s="44"/>
      <c r="G114" s="44"/>
      <c r="H114" s="44">
        <f t="shared" si="10"/>
        <v>6400000</v>
      </c>
      <c r="I114" s="98">
        <f t="shared" si="11"/>
        <v>100</v>
      </c>
      <c r="J114" s="186" t="s">
        <v>138</v>
      </c>
      <c r="K114" s="171"/>
      <c r="L114" s="2"/>
      <c r="M114" s="2"/>
    </row>
    <row r="115" spans="1:13" ht="31.5" customHeight="1">
      <c r="A115" s="206" t="s">
        <v>113</v>
      </c>
      <c r="B115" s="207"/>
      <c r="C115" s="28">
        <v>60838400</v>
      </c>
      <c r="D115" s="44">
        <v>0</v>
      </c>
      <c r="E115" s="44">
        <v>60838400</v>
      </c>
      <c r="F115" s="44"/>
      <c r="G115" s="44"/>
      <c r="H115" s="44">
        <f t="shared" si="10"/>
        <v>60838400</v>
      </c>
      <c r="I115" s="98">
        <f t="shared" si="11"/>
        <v>100</v>
      </c>
      <c r="J115" s="186" t="s">
        <v>138</v>
      </c>
      <c r="K115" s="171"/>
      <c r="L115" s="2"/>
      <c r="M115" s="2"/>
    </row>
    <row r="116" spans="1:13" ht="36" customHeight="1">
      <c r="A116" s="218" t="s">
        <v>114</v>
      </c>
      <c r="B116" s="219"/>
      <c r="C116" s="29">
        <v>550000</v>
      </c>
      <c r="D116" s="44"/>
      <c r="E116" s="44">
        <v>160500</v>
      </c>
      <c r="F116" s="44"/>
      <c r="G116" s="44"/>
      <c r="H116" s="44">
        <f t="shared" si="10"/>
        <v>160500</v>
      </c>
      <c r="I116" s="98">
        <f t="shared" si="11"/>
        <v>29.18181818181818</v>
      </c>
      <c r="J116" s="186" t="s">
        <v>137</v>
      </c>
      <c r="K116" s="171"/>
      <c r="L116" s="2"/>
      <c r="M116" s="2"/>
    </row>
    <row r="117" spans="1:13" ht="31.5" customHeight="1">
      <c r="A117" s="210" t="s">
        <v>115</v>
      </c>
      <c r="B117" s="211"/>
      <c r="C117" s="43">
        <v>158000</v>
      </c>
      <c r="D117" s="44"/>
      <c r="E117" s="44"/>
      <c r="F117" s="44"/>
      <c r="G117" s="44"/>
      <c r="H117" s="44">
        <f t="shared" si="10"/>
        <v>0</v>
      </c>
      <c r="I117" s="98">
        <f t="shared" si="11"/>
        <v>0</v>
      </c>
      <c r="J117" s="170" t="s">
        <v>78</v>
      </c>
      <c r="K117" s="178"/>
      <c r="L117" s="2"/>
      <c r="M117" s="2"/>
    </row>
    <row r="118" spans="1:13" ht="31.5" customHeight="1">
      <c r="A118" s="210" t="s">
        <v>116</v>
      </c>
      <c r="B118" s="211"/>
      <c r="C118" s="43">
        <v>142000</v>
      </c>
      <c r="D118" s="44"/>
      <c r="E118" s="44"/>
      <c r="F118" s="44"/>
      <c r="G118" s="44"/>
      <c r="H118" s="44">
        <f t="shared" si="10"/>
        <v>0</v>
      </c>
      <c r="I118" s="98">
        <f t="shared" si="11"/>
        <v>0</v>
      </c>
      <c r="J118" s="170" t="s">
        <v>78</v>
      </c>
      <c r="K118" s="178"/>
      <c r="L118" s="2"/>
      <c r="M118" s="2"/>
    </row>
    <row r="119" spans="1:13" ht="31.5" customHeight="1">
      <c r="A119" s="210" t="s">
        <v>117</v>
      </c>
      <c r="B119" s="211"/>
      <c r="C119" s="43">
        <v>70000</v>
      </c>
      <c r="D119" s="44"/>
      <c r="E119" s="44"/>
      <c r="F119" s="44"/>
      <c r="G119" s="44"/>
      <c r="H119" s="44">
        <f t="shared" si="10"/>
        <v>0</v>
      </c>
      <c r="I119" s="98">
        <f t="shared" si="11"/>
        <v>0</v>
      </c>
      <c r="J119" s="170" t="s">
        <v>78</v>
      </c>
      <c r="K119" s="178"/>
      <c r="L119" s="2"/>
      <c r="M119" s="2"/>
    </row>
    <row r="120" spans="1:13" ht="31.5" customHeight="1">
      <c r="A120" s="210" t="s">
        <v>118</v>
      </c>
      <c r="B120" s="211"/>
      <c r="C120" s="43">
        <v>50000</v>
      </c>
      <c r="D120" s="44"/>
      <c r="E120" s="44"/>
      <c r="F120" s="44"/>
      <c r="G120" s="44"/>
      <c r="H120" s="44">
        <f t="shared" si="10"/>
        <v>0</v>
      </c>
      <c r="I120" s="98">
        <f t="shared" si="11"/>
        <v>0</v>
      </c>
      <c r="J120" s="170" t="s">
        <v>78</v>
      </c>
      <c r="K120" s="178"/>
      <c r="L120" s="2"/>
      <c r="M120" s="2"/>
    </row>
    <row r="121" spans="1:13" ht="31.5" customHeight="1">
      <c r="A121" s="208" t="s">
        <v>119</v>
      </c>
      <c r="B121" s="209"/>
      <c r="C121" s="43">
        <v>98800</v>
      </c>
      <c r="D121" s="44"/>
      <c r="E121" s="44">
        <v>96800</v>
      </c>
      <c r="F121" s="44"/>
      <c r="G121" s="44"/>
      <c r="H121" s="44">
        <f t="shared" si="10"/>
        <v>96800</v>
      </c>
      <c r="I121" s="98">
        <f t="shared" si="11"/>
        <v>97.97570850202429</v>
      </c>
      <c r="J121" s="170" t="s">
        <v>78</v>
      </c>
      <c r="K121" s="178"/>
      <c r="L121" s="2"/>
      <c r="M121" s="2"/>
    </row>
    <row r="122" spans="1:13" ht="31.5" customHeight="1">
      <c r="A122" s="208" t="s">
        <v>120</v>
      </c>
      <c r="B122" s="209"/>
      <c r="C122" s="43">
        <v>54000</v>
      </c>
      <c r="D122" s="44"/>
      <c r="E122" s="44"/>
      <c r="F122" s="44"/>
      <c r="G122" s="44"/>
      <c r="H122" s="44">
        <f t="shared" si="10"/>
        <v>0</v>
      </c>
      <c r="I122" s="98">
        <f t="shared" si="11"/>
        <v>0</v>
      </c>
      <c r="J122" s="170" t="s">
        <v>78</v>
      </c>
      <c r="K122" s="178"/>
      <c r="L122" s="2"/>
      <c r="M122" s="2"/>
    </row>
    <row r="123" spans="1:13" ht="31.5" customHeight="1">
      <c r="A123" s="208" t="s">
        <v>121</v>
      </c>
      <c r="B123" s="209"/>
      <c r="C123" s="43">
        <v>56000</v>
      </c>
      <c r="D123" s="44"/>
      <c r="E123" s="44"/>
      <c r="F123" s="44"/>
      <c r="G123" s="44"/>
      <c r="H123" s="44">
        <f t="shared" si="10"/>
        <v>0</v>
      </c>
      <c r="I123" s="98">
        <f t="shared" si="11"/>
        <v>0</v>
      </c>
      <c r="J123" s="170" t="s">
        <v>140</v>
      </c>
      <c r="K123" s="178"/>
      <c r="L123" s="2"/>
      <c r="M123" s="2"/>
    </row>
    <row r="124" spans="1:13" ht="31.5" customHeight="1">
      <c r="A124" s="208" t="s">
        <v>122</v>
      </c>
      <c r="B124" s="209"/>
      <c r="C124" s="43">
        <v>54000</v>
      </c>
      <c r="D124" s="44"/>
      <c r="E124" s="44"/>
      <c r="F124" s="44"/>
      <c r="G124" s="44"/>
      <c r="H124" s="44">
        <f t="shared" si="10"/>
        <v>0</v>
      </c>
      <c r="I124" s="98">
        <f t="shared" si="11"/>
        <v>0</v>
      </c>
      <c r="J124" s="170" t="s">
        <v>78</v>
      </c>
      <c r="K124" s="178"/>
      <c r="L124" s="2"/>
      <c r="M124" s="2"/>
    </row>
    <row r="125" spans="1:13" ht="31.5" customHeight="1">
      <c r="A125" s="208" t="s">
        <v>123</v>
      </c>
      <c r="B125" s="209"/>
      <c r="C125" s="43">
        <v>62000</v>
      </c>
      <c r="D125" s="44"/>
      <c r="E125" s="44"/>
      <c r="F125" s="44"/>
      <c r="G125" s="44"/>
      <c r="H125" s="44">
        <f t="shared" si="10"/>
        <v>0</v>
      </c>
      <c r="I125" s="98">
        <f t="shared" si="11"/>
        <v>0</v>
      </c>
      <c r="J125" s="170" t="s">
        <v>78</v>
      </c>
      <c r="K125" s="178"/>
      <c r="L125" s="2"/>
      <c r="M125" s="2"/>
    </row>
    <row r="126" spans="1:13" ht="31.5" customHeight="1">
      <c r="A126" s="208" t="s">
        <v>124</v>
      </c>
      <c r="B126" s="264"/>
      <c r="C126" s="43">
        <v>97600</v>
      </c>
      <c r="D126" s="44"/>
      <c r="E126" s="44"/>
      <c r="F126" s="44"/>
      <c r="G126" s="44"/>
      <c r="H126" s="44">
        <f t="shared" si="10"/>
        <v>0</v>
      </c>
      <c r="I126" s="98">
        <f t="shared" si="11"/>
        <v>0</v>
      </c>
      <c r="J126" s="170" t="s">
        <v>78</v>
      </c>
      <c r="K126" s="178"/>
      <c r="L126" s="2"/>
      <c r="M126" s="2"/>
    </row>
    <row r="127" spans="1:13" ht="31.5" customHeight="1">
      <c r="A127" s="208" t="s">
        <v>125</v>
      </c>
      <c r="B127" s="264"/>
      <c r="C127" s="43">
        <v>85000</v>
      </c>
      <c r="D127" s="44"/>
      <c r="E127" s="44"/>
      <c r="F127" s="44"/>
      <c r="G127" s="44"/>
      <c r="H127" s="44">
        <f t="shared" si="10"/>
        <v>0</v>
      </c>
      <c r="I127" s="98">
        <f t="shared" si="11"/>
        <v>0</v>
      </c>
      <c r="J127" s="170" t="s">
        <v>78</v>
      </c>
      <c r="K127" s="178"/>
      <c r="L127" s="2"/>
      <c r="M127" s="2"/>
    </row>
    <row r="128" spans="1:13" ht="36.75" customHeight="1">
      <c r="A128" s="208" t="s">
        <v>126</v>
      </c>
      <c r="B128" s="264"/>
      <c r="C128" s="43">
        <v>698200</v>
      </c>
      <c r="D128" s="44">
        <v>4736</v>
      </c>
      <c r="E128" s="44">
        <v>83651</v>
      </c>
      <c r="F128" s="44"/>
      <c r="G128" s="44"/>
      <c r="H128" s="44">
        <f t="shared" si="10"/>
        <v>88387</v>
      </c>
      <c r="I128" s="98">
        <f t="shared" si="11"/>
        <v>12.659266685763393</v>
      </c>
      <c r="J128" s="170" t="s">
        <v>78</v>
      </c>
      <c r="K128" s="178"/>
      <c r="L128" s="2"/>
      <c r="M128" s="2"/>
    </row>
    <row r="129" spans="1:13" ht="31.5" customHeight="1">
      <c r="A129" s="208" t="s">
        <v>127</v>
      </c>
      <c r="B129" s="264"/>
      <c r="C129" s="43">
        <v>7900000</v>
      </c>
      <c r="D129" s="44">
        <v>2521060</v>
      </c>
      <c r="E129" s="44">
        <v>1022529</v>
      </c>
      <c r="F129" s="44"/>
      <c r="G129" s="44"/>
      <c r="H129" s="44">
        <f t="shared" si="10"/>
        <v>3543589</v>
      </c>
      <c r="I129" s="98">
        <f t="shared" si="11"/>
        <v>44.85555696202532</v>
      </c>
      <c r="J129" s="170" t="s">
        <v>78</v>
      </c>
      <c r="K129" s="178"/>
      <c r="L129" s="2"/>
      <c r="M129" s="2"/>
    </row>
    <row r="130" spans="1:13" ht="31.5" customHeight="1">
      <c r="A130" s="208" t="s">
        <v>128</v>
      </c>
      <c r="B130" s="264"/>
      <c r="C130" s="43">
        <v>119000</v>
      </c>
      <c r="D130" s="44">
        <v>81605</v>
      </c>
      <c r="E130" s="44"/>
      <c r="F130" s="44"/>
      <c r="G130" s="44"/>
      <c r="H130" s="44">
        <f t="shared" si="10"/>
        <v>81605</v>
      </c>
      <c r="I130" s="98">
        <f t="shared" si="11"/>
        <v>68.57563025210084</v>
      </c>
      <c r="J130" s="170" t="s">
        <v>222</v>
      </c>
      <c r="K130" s="178"/>
      <c r="L130" s="2"/>
      <c r="M130" s="2"/>
    </row>
    <row r="131" spans="1:13" ht="31.5" customHeight="1">
      <c r="A131" s="208" t="s">
        <v>129</v>
      </c>
      <c r="B131" s="264"/>
      <c r="C131" s="43">
        <v>1068664</v>
      </c>
      <c r="D131" s="44"/>
      <c r="E131" s="44"/>
      <c r="F131" s="44"/>
      <c r="G131" s="44"/>
      <c r="H131" s="44">
        <f t="shared" si="10"/>
        <v>0</v>
      </c>
      <c r="I131" s="98">
        <f t="shared" si="11"/>
        <v>0</v>
      </c>
      <c r="J131" s="170" t="s">
        <v>78</v>
      </c>
      <c r="K131" s="178"/>
      <c r="L131" s="2"/>
      <c r="M131" s="2"/>
    </row>
    <row r="132" spans="1:13" ht="45" customHeight="1">
      <c r="A132" s="208" t="s">
        <v>130</v>
      </c>
      <c r="B132" s="264"/>
      <c r="C132" s="43">
        <v>1639360</v>
      </c>
      <c r="D132" s="44"/>
      <c r="E132" s="44">
        <v>384640</v>
      </c>
      <c r="F132" s="44"/>
      <c r="G132" s="44"/>
      <c r="H132" s="44">
        <f t="shared" si="10"/>
        <v>384640</v>
      </c>
      <c r="I132" s="98">
        <f t="shared" si="11"/>
        <v>23.462814756978332</v>
      </c>
      <c r="J132" s="170" t="s">
        <v>78</v>
      </c>
      <c r="K132" s="178"/>
      <c r="L132" s="2"/>
      <c r="M132" s="2"/>
    </row>
    <row r="133" spans="1:13" ht="36" customHeight="1">
      <c r="A133" s="208" t="s">
        <v>131</v>
      </c>
      <c r="B133" s="264"/>
      <c r="C133" s="43">
        <v>1422988</v>
      </c>
      <c r="D133" s="44">
        <v>31380</v>
      </c>
      <c r="E133" s="44">
        <v>53167</v>
      </c>
      <c r="F133" s="44"/>
      <c r="G133" s="44"/>
      <c r="H133" s="44">
        <f t="shared" si="10"/>
        <v>84547</v>
      </c>
      <c r="I133" s="98">
        <f t="shared" si="11"/>
        <v>5.941511804737636</v>
      </c>
      <c r="J133" s="170" t="s">
        <v>78</v>
      </c>
      <c r="K133" s="178"/>
      <c r="L133" s="2"/>
      <c r="M133" s="2"/>
    </row>
    <row r="134" spans="1:13" ht="31.5" customHeight="1">
      <c r="A134" s="208" t="s">
        <v>132</v>
      </c>
      <c r="B134" s="264"/>
      <c r="C134" s="43">
        <v>900000</v>
      </c>
      <c r="D134" s="44"/>
      <c r="E134" s="44">
        <v>191297</v>
      </c>
      <c r="F134" s="44"/>
      <c r="G134" s="44"/>
      <c r="H134" s="44">
        <f t="shared" si="10"/>
        <v>191297</v>
      </c>
      <c r="I134" s="98">
        <f t="shared" si="11"/>
        <v>21.255222222222223</v>
      </c>
      <c r="J134" s="170" t="s">
        <v>78</v>
      </c>
      <c r="K134" s="178"/>
      <c r="L134" s="2"/>
      <c r="M134" s="2"/>
    </row>
    <row r="135" spans="1:13" ht="36" customHeight="1">
      <c r="A135" s="208" t="s">
        <v>133</v>
      </c>
      <c r="B135" s="264"/>
      <c r="C135" s="43">
        <v>932000</v>
      </c>
      <c r="D135" s="44"/>
      <c r="E135" s="44">
        <v>232715</v>
      </c>
      <c r="F135" s="44"/>
      <c r="G135" s="44"/>
      <c r="H135" s="44">
        <f t="shared" si="10"/>
        <v>232715</v>
      </c>
      <c r="I135" s="98">
        <f t="shared" si="11"/>
        <v>24.96942060085837</v>
      </c>
      <c r="J135" s="170" t="s">
        <v>78</v>
      </c>
      <c r="K135" s="178"/>
      <c r="L135" s="2"/>
      <c r="M135" s="2"/>
    </row>
    <row r="136" spans="1:13" ht="31.5" customHeight="1">
      <c r="A136" s="313" t="s">
        <v>134</v>
      </c>
      <c r="B136" s="190"/>
      <c r="C136" s="143">
        <v>424400</v>
      </c>
      <c r="D136" s="44"/>
      <c r="E136" s="44">
        <v>74000</v>
      </c>
      <c r="F136" s="44"/>
      <c r="G136" s="44"/>
      <c r="H136" s="44">
        <f t="shared" si="10"/>
        <v>74000</v>
      </c>
      <c r="I136" s="98">
        <f t="shared" si="11"/>
        <v>17.4363807728558</v>
      </c>
      <c r="J136" s="170" t="s">
        <v>78</v>
      </c>
      <c r="K136" s="178"/>
      <c r="L136" s="2"/>
      <c r="M136" s="2"/>
    </row>
    <row r="137" spans="1:13" ht="39.75" customHeight="1">
      <c r="A137" s="313" t="s">
        <v>135</v>
      </c>
      <c r="B137" s="190"/>
      <c r="C137" s="143">
        <v>794600</v>
      </c>
      <c r="D137" s="44"/>
      <c r="E137" s="44">
        <v>192300</v>
      </c>
      <c r="F137" s="44"/>
      <c r="G137" s="44"/>
      <c r="H137" s="44">
        <f t="shared" si="10"/>
        <v>192300</v>
      </c>
      <c r="I137" s="98">
        <f t="shared" si="11"/>
        <v>24.200855776491316</v>
      </c>
      <c r="J137" s="170" t="s">
        <v>78</v>
      </c>
      <c r="K137" s="178"/>
      <c r="L137" s="2"/>
      <c r="M137" s="2"/>
    </row>
    <row r="138" spans="1:13" ht="39" customHeight="1">
      <c r="A138" s="313" t="s">
        <v>136</v>
      </c>
      <c r="B138" s="190"/>
      <c r="C138" s="143">
        <v>602800</v>
      </c>
      <c r="D138" s="44"/>
      <c r="E138" s="44"/>
      <c r="F138" s="44"/>
      <c r="G138" s="44"/>
      <c r="H138" s="44">
        <f t="shared" si="10"/>
        <v>0</v>
      </c>
      <c r="I138" s="98">
        <f t="shared" si="11"/>
        <v>0</v>
      </c>
      <c r="J138" s="170" t="s">
        <v>86</v>
      </c>
      <c r="K138" s="178"/>
      <c r="L138" s="2"/>
      <c r="M138" s="2"/>
    </row>
    <row r="139" spans="1:13" ht="39" customHeight="1">
      <c r="A139" s="180" t="s">
        <v>241</v>
      </c>
      <c r="B139" s="176"/>
      <c r="C139" s="144">
        <v>169000</v>
      </c>
      <c r="D139" s="44"/>
      <c r="E139" s="44"/>
      <c r="F139" s="44"/>
      <c r="G139" s="44"/>
      <c r="H139" s="44">
        <f t="shared" si="10"/>
        <v>0</v>
      </c>
      <c r="I139" s="98">
        <f t="shared" si="11"/>
        <v>0</v>
      </c>
      <c r="J139" s="170" t="s">
        <v>86</v>
      </c>
      <c r="K139" s="178"/>
      <c r="L139" s="2"/>
      <c r="M139" s="2"/>
    </row>
    <row r="140" spans="1:13" ht="39" customHeight="1">
      <c r="A140" s="180" t="s">
        <v>242</v>
      </c>
      <c r="B140" s="176"/>
      <c r="C140" s="144">
        <v>150000</v>
      </c>
      <c r="D140" s="44"/>
      <c r="E140" s="44"/>
      <c r="F140" s="44"/>
      <c r="G140" s="44"/>
      <c r="H140" s="44">
        <f t="shared" si="10"/>
        <v>0</v>
      </c>
      <c r="I140" s="98">
        <f t="shared" si="11"/>
        <v>0</v>
      </c>
      <c r="J140" s="170" t="s">
        <v>86</v>
      </c>
      <c r="K140" s="178"/>
      <c r="L140" s="2"/>
      <c r="M140" s="2"/>
    </row>
    <row r="141" spans="1:13" ht="39" customHeight="1">
      <c r="A141" s="179" t="s">
        <v>243</v>
      </c>
      <c r="B141" s="176"/>
      <c r="C141" s="145">
        <v>68500</v>
      </c>
      <c r="D141" s="44"/>
      <c r="E141" s="44"/>
      <c r="F141" s="44"/>
      <c r="G141" s="44"/>
      <c r="H141" s="44">
        <f t="shared" si="10"/>
        <v>0</v>
      </c>
      <c r="I141" s="98">
        <f t="shared" si="11"/>
        <v>0</v>
      </c>
      <c r="J141" s="170" t="s">
        <v>86</v>
      </c>
      <c r="K141" s="178"/>
      <c r="L141" s="2"/>
      <c r="M141" s="2"/>
    </row>
    <row r="142" spans="1:13" ht="39" customHeight="1">
      <c r="A142" s="179" t="s">
        <v>244</v>
      </c>
      <c r="B142" s="176"/>
      <c r="C142" s="145">
        <v>85250</v>
      </c>
      <c r="D142" s="44"/>
      <c r="E142" s="44"/>
      <c r="F142" s="44"/>
      <c r="G142" s="44"/>
      <c r="H142" s="44">
        <f t="shared" si="10"/>
        <v>0</v>
      </c>
      <c r="I142" s="98">
        <f t="shared" si="11"/>
        <v>0</v>
      </c>
      <c r="J142" s="170" t="s">
        <v>86</v>
      </c>
      <c r="K142" s="178"/>
      <c r="L142" s="2"/>
      <c r="M142" s="2"/>
    </row>
    <row r="143" spans="1:13" ht="39" customHeight="1">
      <c r="A143" s="179" t="s">
        <v>245</v>
      </c>
      <c r="B143" s="176"/>
      <c r="C143" s="146">
        <v>38000</v>
      </c>
      <c r="D143" s="44"/>
      <c r="E143" s="44"/>
      <c r="F143" s="44"/>
      <c r="G143" s="44"/>
      <c r="H143" s="44">
        <f t="shared" si="10"/>
        <v>0</v>
      </c>
      <c r="I143" s="98">
        <f t="shared" si="11"/>
        <v>0</v>
      </c>
      <c r="J143" s="170" t="s">
        <v>86</v>
      </c>
      <c r="K143" s="178"/>
      <c r="L143" s="2"/>
      <c r="M143" s="2"/>
    </row>
    <row r="144" spans="1:13" ht="39" customHeight="1">
      <c r="A144" s="179" t="s">
        <v>246</v>
      </c>
      <c r="B144" s="176"/>
      <c r="C144" s="146">
        <v>40000</v>
      </c>
      <c r="D144" s="44"/>
      <c r="E144" s="44"/>
      <c r="F144" s="44"/>
      <c r="G144" s="44"/>
      <c r="H144" s="44">
        <f t="shared" si="10"/>
        <v>0</v>
      </c>
      <c r="I144" s="98">
        <f t="shared" si="11"/>
        <v>0</v>
      </c>
      <c r="J144" s="170" t="s">
        <v>86</v>
      </c>
      <c r="K144" s="178"/>
      <c r="L144" s="2"/>
      <c r="M144" s="2"/>
    </row>
    <row r="145" spans="1:13" ht="39" customHeight="1">
      <c r="A145" s="179" t="s">
        <v>247</v>
      </c>
      <c r="B145" s="176"/>
      <c r="C145" s="147">
        <v>57600</v>
      </c>
      <c r="D145" s="44"/>
      <c r="E145" s="44"/>
      <c r="F145" s="44"/>
      <c r="G145" s="44"/>
      <c r="H145" s="44">
        <f t="shared" si="10"/>
        <v>0</v>
      </c>
      <c r="I145" s="98">
        <f t="shared" si="11"/>
        <v>0</v>
      </c>
      <c r="J145" s="170" t="s">
        <v>86</v>
      </c>
      <c r="K145" s="178"/>
      <c r="L145" s="2"/>
      <c r="M145" s="2"/>
    </row>
    <row r="146" spans="1:13" ht="39" customHeight="1">
      <c r="A146" s="179" t="s">
        <v>248</v>
      </c>
      <c r="B146" s="176"/>
      <c r="C146" s="147">
        <v>110000</v>
      </c>
      <c r="D146" s="44"/>
      <c r="E146" s="44"/>
      <c r="F146" s="44"/>
      <c r="G146" s="44"/>
      <c r="H146" s="44">
        <f t="shared" si="10"/>
        <v>0</v>
      </c>
      <c r="I146" s="98">
        <f t="shared" si="11"/>
        <v>0</v>
      </c>
      <c r="J146" s="170" t="s">
        <v>86</v>
      </c>
      <c r="K146" s="178"/>
      <c r="L146" s="2"/>
      <c r="M146" s="2"/>
    </row>
    <row r="147" spans="1:13" ht="39" customHeight="1">
      <c r="A147" s="179" t="s">
        <v>249</v>
      </c>
      <c r="B147" s="176"/>
      <c r="C147" s="147">
        <v>483700</v>
      </c>
      <c r="D147" s="44"/>
      <c r="E147" s="44"/>
      <c r="F147" s="44"/>
      <c r="G147" s="44"/>
      <c r="H147" s="44">
        <f t="shared" si="10"/>
        <v>0</v>
      </c>
      <c r="I147" s="98">
        <f t="shared" si="11"/>
        <v>0</v>
      </c>
      <c r="J147" s="170" t="s">
        <v>86</v>
      </c>
      <c r="K147" s="178"/>
      <c r="L147" s="2"/>
      <c r="M147" s="2"/>
    </row>
    <row r="148" spans="1:13" ht="39" customHeight="1">
      <c r="A148" s="179" t="s">
        <v>250</v>
      </c>
      <c r="B148" s="176"/>
      <c r="C148" s="147">
        <v>74740</v>
      </c>
      <c r="D148" s="44"/>
      <c r="E148" s="44"/>
      <c r="F148" s="44"/>
      <c r="G148" s="44"/>
      <c r="H148" s="44">
        <f t="shared" si="10"/>
        <v>0</v>
      </c>
      <c r="I148" s="98">
        <f t="shared" si="11"/>
        <v>0</v>
      </c>
      <c r="J148" s="170" t="s">
        <v>86</v>
      </c>
      <c r="K148" s="178"/>
      <c r="L148" s="2"/>
      <c r="M148" s="2"/>
    </row>
    <row r="149" spans="1:13" ht="39" customHeight="1">
      <c r="A149" s="179" t="s">
        <v>251</v>
      </c>
      <c r="B149" s="176"/>
      <c r="C149" s="147">
        <v>78000</v>
      </c>
      <c r="D149" s="44"/>
      <c r="E149" s="44"/>
      <c r="F149" s="44"/>
      <c r="G149" s="44"/>
      <c r="H149" s="44">
        <f t="shared" si="10"/>
        <v>0</v>
      </c>
      <c r="I149" s="98">
        <f t="shared" si="11"/>
        <v>0</v>
      </c>
      <c r="J149" s="170" t="s">
        <v>86</v>
      </c>
      <c r="K149" s="178"/>
      <c r="L149" s="2"/>
      <c r="M149" s="2"/>
    </row>
    <row r="150" spans="1:13" ht="39" customHeight="1">
      <c r="A150" s="179" t="s">
        <v>252</v>
      </c>
      <c r="B150" s="176"/>
      <c r="C150" s="147">
        <v>246600</v>
      </c>
      <c r="D150" s="44"/>
      <c r="E150" s="44"/>
      <c r="F150" s="44"/>
      <c r="G150" s="44"/>
      <c r="H150" s="44">
        <f t="shared" si="10"/>
        <v>0</v>
      </c>
      <c r="I150" s="98">
        <f t="shared" si="11"/>
        <v>0</v>
      </c>
      <c r="J150" s="170" t="s">
        <v>86</v>
      </c>
      <c r="K150" s="178"/>
      <c r="L150" s="2"/>
      <c r="M150" s="2"/>
    </row>
    <row r="151" spans="1:13" ht="39" customHeight="1">
      <c r="A151" s="179" t="s">
        <v>253</v>
      </c>
      <c r="B151" s="176"/>
      <c r="C151" s="147">
        <v>82750</v>
      </c>
      <c r="D151" s="44"/>
      <c r="E151" s="44"/>
      <c r="F151" s="44"/>
      <c r="G151" s="44"/>
      <c r="H151" s="44">
        <f t="shared" si="10"/>
        <v>0</v>
      </c>
      <c r="I151" s="98">
        <f t="shared" si="11"/>
        <v>0</v>
      </c>
      <c r="J151" s="170" t="s">
        <v>86</v>
      </c>
      <c r="K151" s="178"/>
      <c r="L151" s="2"/>
      <c r="M151" s="2"/>
    </row>
    <row r="152" spans="1:13" ht="39" customHeight="1">
      <c r="A152" s="179" t="s">
        <v>254</v>
      </c>
      <c r="B152" s="176"/>
      <c r="C152" s="147">
        <v>260000</v>
      </c>
      <c r="D152" s="44"/>
      <c r="E152" s="44"/>
      <c r="F152" s="44"/>
      <c r="G152" s="44"/>
      <c r="H152" s="44">
        <f t="shared" si="10"/>
        <v>0</v>
      </c>
      <c r="I152" s="98">
        <f t="shared" si="11"/>
        <v>0</v>
      </c>
      <c r="J152" s="170" t="s">
        <v>86</v>
      </c>
      <c r="K152" s="178"/>
      <c r="L152" s="2"/>
      <c r="M152" s="2"/>
    </row>
    <row r="153" spans="1:13" ht="39" customHeight="1">
      <c r="A153" s="179" t="s">
        <v>255</v>
      </c>
      <c r="B153" s="176"/>
      <c r="C153" s="147">
        <v>95180</v>
      </c>
      <c r="D153" s="44"/>
      <c r="E153" s="44"/>
      <c r="F153" s="44"/>
      <c r="G153" s="44"/>
      <c r="H153" s="44">
        <f t="shared" si="10"/>
        <v>0</v>
      </c>
      <c r="I153" s="98">
        <f t="shared" si="11"/>
        <v>0</v>
      </c>
      <c r="J153" s="170" t="s">
        <v>86</v>
      </c>
      <c r="K153" s="178"/>
      <c r="L153" s="2"/>
      <c r="M153" s="2"/>
    </row>
    <row r="154" spans="1:13" ht="39" customHeight="1">
      <c r="A154" s="179" t="s">
        <v>256</v>
      </c>
      <c r="B154" s="176"/>
      <c r="C154" s="147">
        <v>225000</v>
      </c>
      <c r="D154" s="44"/>
      <c r="E154" s="44"/>
      <c r="F154" s="44"/>
      <c r="G154" s="44"/>
      <c r="H154" s="44">
        <f t="shared" si="10"/>
        <v>0</v>
      </c>
      <c r="I154" s="98">
        <f t="shared" si="11"/>
        <v>0</v>
      </c>
      <c r="J154" s="170" t="s">
        <v>86</v>
      </c>
      <c r="K154" s="178"/>
      <c r="L154" s="2"/>
      <c r="M154" s="2"/>
    </row>
    <row r="155" spans="1:13" ht="39" customHeight="1">
      <c r="A155" s="179" t="s">
        <v>257</v>
      </c>
      <c r="B155" s="176"/>
      <c r="C155" s="147">
        <v>108000</v>
      </c>
      <c r="D155" s="44"/>
      <c r="E155" s="44"/>
      <c r="F155" s="44"/>
      <c r="G155" s="44"/>
      <c r="H155" s="44">
        <f t="shared" si="10"/>
        <v>0</v>
      </c>
      <c r="I155" s="98">
        <f t="shared" si="11"/>
        <v>0</v>
      </c>
      <c r="J155" s="170" t="s">
        <v>86</v>
      </c>
      <c r="K155" s="178"/>
      <c r="L155" s="2"/>
      <c r="M155" s="2"/>
    </row>
    <row r="156" spans="1:13" ht="39" customHeight="1">
      <c r="A156" s="179" t="s">
        <v>258</v>
      </c>
      <c r="B156" s="176"/>
      <c r="C156" s="147">
        <v>112800</v>
      </c>
      <c r="D156" s="44"/>
      <c r="E156" s="44"/>
      <c r="F156" s="44"/>
      <c r="G156" s="44"/>
      <c r="H156" s="44">
        <f t="shared" si="10"/>
        <v>0</v>
      </c>
      <c r="I156" s="98">
        <f t="shared" si="11"/>
        <v>0</v>
      </c>
      <c r="J156" s="170" t="s">
        <v>86</v>
      </c>
      <c r="K156" s="178"/>
      <c r="L156" s="2"/>
      <c r="M156" s="2"/>
    </row>
    <row r="157" spans="1:13" ht="26.25" customHeight="1">
      <c r="A157" s="255" t="s">
        <v>80</v>
      </c>
      <c r="B157" s="256"/>
      <c r="C157" s="142">
        <v>22177868</v>
      </c>
      <c r="D157" s="102"/>
      <c r="E157" s="148"/>
      <c r="F157" s="44"/>
      <c r="G157" s="44"/>
      <c r="H157" s="103"/>
      <c r="I157" s="98"/>
      <c r="J157" s="293"/>
      <c r="K157" s="294"/>
      <c r="L157" s="2"/>
      <c r="M157" s="2"/>
    </row>
    <row r="158" spans="1:13" ht="31.5" customHeight="1">
      <c r="A158" s="162" t="s">
        <v>12</v>
      </c>
      <c r="B158" s="189"/>
      <c r="C158" s="77">
        <f aca="true" t="shared" si="12" ref="C158:H158">SUM(C105:C157)</f>
        <v>150513631</v>
      </c>
      <c r="D158" s="77">
        <f t="shared" si="12"/>
        <v>10133781</v>
      </c>
      <c r="E158" s="77">
        <f t="shared" si="12"/>
        <v>75408429</v>
      </c>
      <c r="F158" s="77">
        <f t="shared" si="12"/>
        <v>0</v>
      </c>
      <c r="G158" s="77">
        <f t="shared" si="12"/>
        <v>0</v>
      </c>
      <c r="H158" s="77">
        <f t="shared" si="12"/>
        <v>85542210</v>
      </c>
      <c r="I158" s="99">
        <f t="shared" si="11"/>
        <v>56.83353024683857</v>
      </c>
      <c r="J158" s="309"/>
      <c r="K158" s="310"/>
      <c r="L158" s="8"/>
      <c r="M158" s="2"/>
    </row>
    <row r="159" spans="1:13" ht="34.5" customHeight="1">
      <c r="A159" s="248" t="s">
        <v>160</v>
      </c>
      <c r="B159" s="249"/>
      <c r="C159" s="67"/>
      <c r="D159" s="67"/>
      <c r="E159" s="68"/>
      <c r="F159" s="69"/>
      <c r="G159" s="69"/>
      <c r="H159" s="70"/>
      <c r="I159" s="71"/>
      <c r="J159" s="164"/>
      <c r="K159" s="163"/>
      <c r="L159" s="2"/>
      <c r="M159" s="2"/>
    </row>
    <row r="160" spans="1:13" ht="34.5" customHeight="1">
      <c r="A160" s="206" t="s">
        <v>172</v>
      </c>
      <c r="B160" s="207"/>
      <c r="C160" s="28">
        <v>934416</v>
      </c>
      <c r="D160" s="44"/>
      <c r="E160" s="44">
        <v>258636</v>
      </c>
      <c r="F160" s="44"/>
      <c r="G160" s="44"/>
      <c r="H160" s="44">
        <f>SUM(D160:G160)</f>
        <v>258636</v>
      </c>
      <c r="I160" s="72">
        <f>H160/C160*100</f>
        <v>27.678892484717725</v>
      </c>
      <c r="J160" s="170" t="s">
        <v>102</v>
      </c>
      <c r="K160" s="171"/>
      <c r="L160" s="2"/>
      <c r="M160" s="2"/>
    </row>
    <row r="161" spans="1:13" ht="47.25" customHeight="1">
      <c r="A161" s="206" t="s">
        <v>173</v>
      </c>
      <c r="B161" s="207"/>
      <c r="C161" s="28">
        <v>9159074</v>
      </c>
      <c r="D161" s="44">
        <v>280049</v>
      </c>
      <c r="E161" s="44">
        <v>868299</v>
      </c>
      <c r="F161" s="44"/>
      <c r="G161" s="44"/>
      <c r="H161" s="44">
        <f aca="true" t="shared" si="13" ref="H161:H194">SUM(D161:G161)</f>
        <v>1148348</v>
      </c>
      <c r="I161" s="72">
        <f aca="true" t="shared" si="14" ref="I161:I195">H161/C161*100</f>
        <v>12.537817687683276</v>
      </c>
      <c r="J161" s="170" t="s">
        <v>102</v>
      </c>
      <c r="K161" s="171"/>
      <c r="L161" s="2"/>
      <c r="M161" s="2"/>
    </row>
    <row r="162" spans="1:13" ht="34.5" customHeight="1">
      <c r="A162" s="206" t="s">
        <v>174</v>
      </c>
      <c r="B162" s="207"/>
      <c r="C162" s="28">
        <v>3453112</v>
      </c>
      <c r="D162" s="44"/>
      <c r="E162" s="44">
        <v>978741</v>
      </c>
      <c r="F162" s="44"/>
      <c r="G162" s="44"/>
      <c r="H162" s="44">
        <f t="shared" si="13"/>
        <v>978741</v>
      </c>
      <c r="I162" s="72">
        <f t="shared" si="14"/>
        <v>28.34373747506597</v>
      </c>
      <c r="J162" s="170" t="s">
        <v>102</v>
      </c>
      <c r="K162" s="171"/>
      <c r="L162" s="2"/>
      <c r="M162" s="2"/>
    </row>
    <row r="163" spans="1:13" ht="90" customHeight="1">
      <c r="A163" s="206" t="s">
        <v>175</v>
      </c>
      <c r="B163" s="207"/>
      <c r="C163" s="29">
        <v>9400000</v>
      </c>
      <c r="D163" s="44"/>
      <c r="E163" s="44">
        <v>4345411</v>
      </c>
      <c r="F163" s="44"/>
      <c r="G163" s="44"/>
      <c r="H163" s="44">
        <f t="shared" si="13"/>
        <v>4345411</v>
      </c>
      <c r="I163" s="72">
        <f t="shared" si="14"/>
        <v>46.22777659574468</v>
      </c>
      <c r="J163" s="170" t="s">
        <v>102</v>
      </c>
      <c r="K163" s="171"/>
      <c r="L163" s="2"/>
      <c r="M163" s="2"/>
    </row>
    <row r="164" spans="1:13" ht="50.25" customHeight="1">
      <c r="A164" s="206" t="s">
        <v>176</v>
      </c>
      <c r="B164" s="207"/>
      <c r="C164" s="28">
        <v>888868</v>
      </c>
      <c r="D164" s="44">
        <v>133056</v>
      </c>
      <c r="E164" s="44">
        <v>130030</v>
      </c>
      <c r="F164" s="44"/>
      <c r="G164" s="44"/>
      <c r="H164" s="44">
        <f t="shared" si="13"/>
        <v>263086</v>
      </c>
      <c r="I164" s="72">
        <f t="shared" si="14"/>
        <v>29.59787054995792</v>
      </c>
      <c r="J164" s="170" t="s">
        <v>102</v>
      </c>
      <c r="K164" s="171"/>
      <c r="L164" s="2"/>
      <c r="M164" s="2"/>
    </row>
    <row r="165" spans="1:13" ht="34.5" customHeight="1">
      <c r="A165" s="206" t="s">
        <v>177</v>
      </c>
      <c r="B165" s="207"/>
      <c r="C165" s="28">
        <v>199585</v>
      </c>
      <c r="D165" s="44"/>
      <c r="E165" s="44">
        <v>74924</v>
      </c>
      <c r="F165" s="44"/>
      <c r="G165" s="44"/>
      <c r="H165" s="44">
        <f t="shared" si="13"/>
        <v>74924</v>
      </c>
      <c r="I165" s="72">
        <f t="shared" si="14"/>
        <v>37.539895282711626</v>
      </c>
      <c r="J165" s="170" t="s">
        <v>102</v>
      </c>
      <c r="K165" s="171"/>
      <c r="L165" s="2"/>
      <c r="M165" s="2"/>
    </row>
    <row r="166" spans="1:13" ht="34.5" customHeight="1">
      <c r="A166" s="206" t="s">
        <v>178</v>
      </c>
      <c r="B166" s="207"/>
      <c r="C166" s="28">
        <v>166043</v>
      </c>
      <c r="D166" s="44">
        <v>24077</v>
      </c>
      <c r="E166" s="44">
        <v>26696</v>
      </c>
      <c r="F166" s="44"/>
      <c r="G166" s="44"/>
      <c r="H166" s="44">
        <f t="shared" si="13"/>
        <v>50773</v>
      </c>
      <c r="I166" s="72">
        <f t="shared" si="14"/>
        <v>30.578223713134552</v>
      </c>
      <c r="J166" s="170" t="s">
        <v>102</v>
      </c>
      <c r="K166" s="171"/>
      <c r="L166" s="2"/>
      <c r="M166" s="2"/>
    </row>
    <row r="167" spans="1:13" ht="34.5" customHeight="1">
      <c r="A167" s="206" t="s">
        <v>179</v>
      </c>
      <c r="B167" s="207"/>
      <c r="C167" s="28">
        <v>166163</v>
      </c>
      <c r="D167" s="44"/>
      <c r="E167" s="44">
        <v>44554</v>
      </c>
      <c r="F167" s="44"/>
      <c r="G167" s="44"/>
      <c r="H167" s="44">
        <f t="shared" si="13"/>
        <v>44554</v>
      </c>
      <c r="I167" s="72">
        <f t="shared" si="14"/>
        <v>26.81343018602216</v>
      </c>
      <c r="J167" s="170" t="s">
        <v>102</v>
      </c>
      <c r="K167" s="171"/>
      <c r="L167" s="2"/>
      <c r="M167" s="2"/>
    </row>
    <row r="168" spans="1:13" ht="34.5" customHeight="1">
      <c r="A168" s="206" t="s">
        <v>180</v>
      </c>
      <c r="B168" s="207"/>
      <c r="C168" s="28">
        <v>3563560</v>
      </c>
      <c r="D168" s="44"/>
      <c r="E168" s="44">
        <v>1875103</v>
      </c>
      <c r="F168" s="44"/>
      <c r="G168" s="44"/>
      <c r="H168" s="44">
        <f t="shared" si="13"/>
        <v>1875103</v>
      </c>
      <c r="I168" s="72">
        <f t="shared" si="14"/>
        <v>52.61881377049916</v>
      </c>
      <c r="J168" s="170" t="s">
        <v>102</v>
      </c>
      <c r="K168" s="171"/>
      <c r="L168" s="2"/>
      <c r="M168" s="2"/>
    </row>
    <row r="169" spans="1:13" ht="34.5" customHeight="1">
      <c r="A169" s="206" t="s">
        <v>181</v>
      </c>
      <c r="B169" s="207"/>
      <c r="C169" s="28">
        <v>1429980</v>
      </c>
      <c r="D169" s="44"/>
      <c r="E169" s="44">
        <v>262755</v>
      </c>
      <c r="F169" s="44"/>
      <c r="G169" s="44"/>
      <c r="H169" s="44">
        <f t="shared" si="13"/>
        <v>262755</v>
      </c>
      <c r="I169" s="72">
        <f t="shared" si="14"/>
        <v>18.374732513741453</v>
      </c>
      <c r="J169" s="170" t="s">
        <v>102</v>
      </c>
      <c r="K169" s="171"/>
      <c r="L169" s="2"/>
      <c r="M169" s="2"/>
    </row>
    <row r="170" spans="1:13" ht="62.25" customHeight="1">
      <c r="A170" s="206" t="s">
        <v>182</v>
      </c>
      <c r="B170" s="207"/>
      <c r="C170" s="30">
        <v>823302</v>
      </c>
      <c r="D170" s="44"/>
      <c r="E170" s="44"/>
      <c r="F170" s="44"/>
      <c r="G170" s="44"/>
      <c r="H170" s="44">
        <f t="shared" si="13"/>
        <v>0</v>
      </c>
      <c r="I170" s="72">
        <f t="shared" si="14"/>
        <v>0</v>
      </c>
      <c r="J170" s="170" t="s">
        <v>137</v>
      </c>
      <c r="K170" s="171"/>
      <c r="L170" s="2"/>
      <c r="M170" s="2"/>
    </row>
    <row r="171" spans="1:13" ht="38.25" customHeight="1">
      <c r="A171" s="206" t="s">
        <v>183</v>
      </c>
      <c r="B171" s="207"/>
      <c r="C171" s="30">
        <v>314100</v>
      </c>
      <c r="D171" s="44"/>
      <c r="E171" s="44">
        <v>59318</v>
      </c>
      <c r="F171" s="44"/>
      <c r="G171" s="44"/>
      <c r="H171" s="44">
        <f t="shared" si="13"/>
        <v>59318</v>
      </c>
      <c r="I171" s="72">
        <f t="shared" si="14"/>
        <v>18.885068449538363</v>
      </c>
      <c r="J171" s="170" t="s">
        <v>137</v>
      </c>
      <c r="K171" s="171"/>
      <c r="L171" s="2"/>
      <c r="M171" s="2"/>
    </row>
    <row r="172" spans="1:13" ht="36" customHeight="1">
      <c r="A172" s="206" t="s">
        <v>184</v>
      </c>
      <c r="B172" s="207"/>
      <c r="C172" s="30">
        <v>149850</v>
      </c>
      <c r="D172" s="44"/>
      <c r="E172" s="44"/>
      <c r="F172" s="44"/>
      <c r="G172" s="44"/>
      <c r="H172" s="44">
        <f t="shared" si="13"/>
        <v>0</v>
      </c>
      <c r="I172" s="72">
        <f t="shared" si="14"/>
        <v>0</v>
      </c>
      <c r="J172" s="170" t="s">
        <v>137</v>
      </c>
      <c r="K172" s="171"/>
      <c r="L172" s="2"/>
      <c r="M172" s="2"/>
    </row>
    <row r="173" spans="1:13" ht="50.25" customHeight="1">
      <c r="A173" s="206" t="s">
        <v>185</v>
      </c>
      <c r="B173" s="207"/>
      <c r="C173" s="30">
        <v>453600</v>
      </c>
      <c r="D173" s="44"/>
      <c r="E173" s="44"/>
      <c r="F173" s="44"/>
      <c r="G173" s="44"/>
      <c r="H173" s="44">
        <f t="shared" si="13"/>
        <v>0</v>
      </c>
      <c r="I173" s="72">
        <f t="shared" si="14"/>
        <v>0</v>
      </c>
      <c r="J173" s="170" t="s">
        <v>137</v>
      </c>
      <c r="K173" s="171"/>
      <c r="L173" s="2"/>
      <c r="M173" s="2"/>
    </row>
    <row r="174" spans="1:13" ht="76.5" customHeight="1">
      <c r="A174" s="206" t="s">
        <v>186</v>
      </c>
      <c r="B174" s="207"/>
      <c r="C174" s="30">
        <v>209000</v>
      </c>
      <c r="D174" s="44">
        <v>208582</v>
      </c>
      <c r="E174" s="44"/>
      <c r="F174" s="44"/>
      <c r="G174" s="44"/>
      <c r="H174" s="44">
        <f t="shared" si="13"/>
        <v>208582</v>
      </c>
      <c r="I174" s="72">
        <f t="shared" si="14"/>
        <v>99.8</v>
      </c>
      <c r="J174" s="170" t="s">
        <v>166</v>
      </c>
      <c r="K174" s="171"/>
      <c r="L174" s="2"/>
      <c r="M174" s="2"/>
    </row>
    <row r="175" spans="1:13" ht="59.25" customHeight="1">
      <c r="A175" s="206" t="s">
        <v>187</v>
      </c>
      <c r="B175" s="207"/>
      <c r="C175" s="30">
        <v>254010</v>
      </c>
      <c r="D175" s="44">
        <v>38456</v>
      </c>
      <c r="E175" s="44">
        <v>198684</v>
      </c>
      <c r="F175" s="44"/>
      <c r="G175" s="44"/>
      <c r="H175" s="44">
        <f t="shared" si="13"/>
        <v>237140</v>
      </c>
      <c r="I175" s="72">
        <f t="shared" si="14"/>
        <v>93.3585291917641</v>
      </c>
      <c r="J175" s="170" t="s">
        <v>166</v>
      </c>
      <c r="K175" s="171"/>
      <c r="L175" s="2"/>
      <c r="M175" s="2"/>
    </row>
    <row r="176" spans="1:13" ht="38.25" customHeight="1">
      <c r="A176" s="203" t="s">
        <v>188</v>
      </c>
      <c r="B176" s="204"/>
      <c r="C176" s="43">
        <f>1055400+80000</f>
        <v>1135400</v>
      </c>
      <c r="D176" s="44">
        <v>1000</v>
      </c>
      <c r="E176" s="44">
        <v>88831</v>
      </c>
      <c r="F176" s="44"/>
      <c r="G176" s="44"/>
      <c r="H176" s="44">
        <f t="shared" si="13"/>
        <v>89831</v>
      </c>
      <c r="I176" s="72">
        <f t="shared" si="14"/>
        <v>7.911837237977805</v>
      </c>
      <c r="J176" s="170" t="s">
        <v>277</v>
      </c>
      <c r="K176" s="171"/>
      <c r="L176" s="2"/>
      <c r="M176" s="2"/>
    </row>
    <row r="177" spans="1:13" ht="34.5" customHeight="1">
      <c r="A177" s="203" t="s">
        <v>189</v>
      </c>
      <c r="B177" s="204"/>
      <c r="C177" s="43">
        <v>675000</v>
      </c>
      <c r="D177" s="44"/>
      <c r="E177" s="44"/>
      <c r="F177" s="44"/>
      <c r="G177" s="44"/>
      <c r="H177" s="44">
        <f t="shared" si="13"/>
        <v>0</v>
      </c>
      <c r="I177" s="72">
        <f t="shared" si="14"/>
        <v>0</v>
      </c>
      <c r="J177" s="170" t="s">
        <v>141</v>
      </c>
      <c r="K177" s="171"/>
      <c r="L177" s="2"/>
      <c r="M177" s="2"/>
    </row>
    <row r="178" spans="1:13" ht="34.5" customHeight="1">
      <c r="A178" s="203" t="s">
        <v>190</v>
      </c>
      <c r="B178" s="205"/>
      <c r="C178" s="43">
        <v>705000</v>
      </c>
      <c r="D178" s="44"/>
      <c r="E178" s="44"/>
      <c r="F178" s="44"/>
      <c r="G178" s="44"/>
      <c r="H178" s="44">
        <f t="shared" si="13"/>
        <v>0</v>
      </c>
      <c r="I178" s="72">
        <f t="shared" si="14"/>
        <v>0</v>
      </c>
      <c r="J178" s="170" t="s">
        <v>141</v>
      </c>
      <c r="K178" s="171"/>
      <c r="L178" s="2"/>
      <c r="M178" s="2"/>
    </row>
    <row r="179" spans="1:13" ht="34.5" customHeight="1">
      <c r="A179" s="203" t="s">
        <v>191</v>
      </c>
      <c r="B179" s="204"/>
      <c r="C179" s="43">
        <v>248300</v>
      </c>
      <c r="D179" s="44"/>
      <c r="E179" s="44">
        <v>241326</v>
      </c>
      <c r="F179" s="44"/>
      <c r="G179" s="44"/>
      <c r="H179" s="44">
        <f t="shared" si="13"/>
        <v>241326</v>
      </c>
      <c r="I179" s="72">
        <f t="shared" si="14"/>
        <v>97.1913008457511</v>
      </c>
      <c r="J179" s="170" t="s">
        <v>222</v>
      </c>
      <c r="K179" s="171"/>
      <c r="L179" s="2"/>
      <c r="M179" s="2"/>
    </row>
    <row r="180" spans="1:13" ht="34.5" customHeight="1">
      <c r="A180" s="203" t="s">
        <v>192</v>
      </c>
      <c r="B180" s="204"/>
      <c r="C180" s="43">
        <v>228900</v>
      </c>
      <c r="D180" s="44"/>
      <c r="E180" s="44">
        <v>57544</v>
      </c>
      <c r="F180" s="44"/>
      <c r="G180" s="44"/>
      <c r="H180" s="44">
        <f t="shared" si="13"/>
        <v>57544</v>
      </c>
      <c r="I180" s="72">
        <f t="shared" si="14"/>
        <v>25.139362166885103</v>
      </c>
      <c r="J180" s="170" t="s">
        <v>141</v>
      </c>
      <c r="K180" s="171"/>
      <c r="L180" s="2"/>
      <c r="M180" s="2"/>
    </row>
    <row r="181" spans="1:13" ht="34.5" customHeight="1">
      <c r="A181" s="201" t="s">
        <v>193</v>
      </c>
      <c r="B181" s="202"/>
      <c r="C181" s="43">
        <v>69620</v>
      </c>
      <c r="D181" s="44"/>
      <c r="E181" s="44"/>
      <c r="F181" s="44"/>
      <c r="G181" s="44"/>
      <c r="H181" s="44">
        <f t="shared" si="13"/>
        <v>0</v>
      </c>
      <c r="I181" s="72">
        <f t="shared" si="14"/>
        <v>0</v>
      </c>
      <c r="J181" s="170" t="s">
        <v>141</v>
      </c>
      <c r="K181" s="171"/>
      <c r="L181" s="2"/>
      <c r="M181" s="2"/>
    </row>
    <row r="182" spans="1:13" ht="34.5" customHeight="1">
      <c r="A182" s="201" t="s">
        <v>227</v>
      </c>
      <c r="B182" s="202"/>
      <c r="C182" s="43">
        <v>114300</v>
      </c>
      <c r="D182" s="44"/>
      <c r="E182" s="44"/>
      <c r="F182" s="44"/>
      <c r="G182" s="44"/>
      <c r="H182" s="44">
        <f t="shared" si="13"/>
        <v>0</v>
      </c>
      <c r="I182" s="72">
        <f t="shared" si="14"/>
        <v>0</v>
      </c>
      <c r="J182" s="170" t="s">
        <v>141</v>
      </c>
      <c r="K182" s="171"/>
      <c r="L182" s="2"/>
      <c r="M182" s="2"/>
    </row>
    <row r="183" spans="1:13" ht="34.5" customHeight="1">
      <c r="A183" s="201" t="s">
        <v>194</v>
      </c>
      <c r="B183" s="201"/>
      <c r="C183" s="43">
        <v>110000</v>
      </c>
      <c r="D183" s="44"/>
      <c r="E183" s="44"/>
      <c r="F183" s="44"/>
      <c r="G183" s="44"/>
      <c r="H183" s="44">
        <f t="shared" si="13"/>
        <v>0</v>
      </c>
      <c r="I183" s="72">
        <f t="shared" si="14"/>
        <v>0</v>
      </c>
      <c r="J183" s="170" t="s">
        <v>141</v>
      </c>
      <c r="K183" s="171"/>
      <c r="L183" s="2"/>
      <c r="M183" s="2"/>
    </row>
    <row r="184" spans="1:13" ht="34.5" customHeight="1">
      <c r="A184" s="201" t="s">
        <v>195</v>
      </c>
      <c r="B184" s="201"/>
      <c r="C184" s="43">
        <v>118400</v>
      </c>
      <c r="D184" s="44"/>
      <c r="E184" s="44"/>
      <c r="F184" s="44"/>
      <c r="G184" s="44"/>
      <c r="H184" s="44">
        <f t="shared" si="13"/>
        <v>0</v>
      </c>
      <c r="I184" s="72">
        <f t="shared" si="14"/>
        <v>0</v>
      </c>
      <c r="J184" s="170" t="s">
        <v>79</v>
      </c>
      <c r="K184" s="171"/>
      <c r="L184" s="2"/>
      <c r="M184" s="2"/>
    </row>
    <row r="185" spans="1:13" ht="34.5" customHeight="1">
      <c r="A185" s="201" t="s">
        <v>196</v>
      </c>
      <c r="B185" s="202"/>
      <c r="C185" s="43">
        <v>395350</v>
      </c>
      <c r="D185" s="44"/>
      <c r="E185" s="44"/>
      <c r="F185" s="44"/>
      <c r="G185" s="44"/>
      <c r="H185" s="44">
        <f t="shared" si="13"/>
        <v>0</v>
      </c>
      <c r="I185" s="72">
        <f t="shared" si="14"/>
        <v>0</v>
      </c>
      <c r="J185" s="170" t="s">
        <v>79</v>
      </c>
      <c r="K185" s="171"/>
      <c r="L185" s="2"/>
      <c r="M185" s="2"/>
    </row>
    <row r="186" spans="1:13" ht="34.5" customHeight="1">
      <c r="A186" s="201" t="s">
        <v>197</v>
      </c>
      <c r="B186" s="201"/>
      <c r="C186" s="43">
        <v>149440</v>
      </c>
      <c r="D186" s="44"/>
      <c r="E186" s="44"/>
      <c r="F186" s="44"/>
      <c r="G186" s="44"/>
      <c r="H186" s="44">
        <f t="shared" si="13"/>
        <v>0</v>
      </c>
      <c r="I186" s="72">
        <f t="shared" si="14"/>
        <v>0</v>
      </c>
      <c r="J186" s="170" t="s">
        <v>141</v>
      </c>
      <c r="K186" s="171"/>
      <c r="L186" s="2"/>
      <c r="M186" s="2"/>
    </row>
    <row r="187" spans="1:13" ht="34.5" customHeight="1">
      <c r="A187" s="202" t="s">
        <v>198</v>
      </c>
      <c r="B187" s="202"/>
      <c r="C187" s="43">
        <v>61000</v>
      </c>
      <c r="D187" s="44"/>
      <c r="E187" s="44"/>
      <c r="F187" s="44"/>
      <c r="G187" s="44"/>
      <c r="H187" s="44">
        <f t="shared" si="13"/>
        <v>0</v>
      </c>
      <c r="I187" s="72">
        <f t="shared" si="14"/>
        <v>0</v>
      </c>
      <c r="J187" s="170" t="s">
        <v>79</v>
      </c>
      <c r="K187" s="171"/>
      <c r="L187" s="2"/>
      <c r="M187" s="2"/>
    </row>
    <row r="188" spans="1:13" ht="34.5" customHeight="1">
      <c r="A188" s="201" t="s">
        <v>199</v>
      </c>
      <c r="B188" s="201"/>
      <c r="C188" s="43">
        <v>144000</v>
      </c>
      <c r="D188" s="44"/>
      <c r="E188" s="44"/>
      <c r="F188" s="44"/>
      <c r="G188" s="44"/>
      <c r="H188" s="44">
        <f t="shared" si="13"/>
        <v>0</v>
      </c>
      <c r="I188" s="72">
        <f t="shared" si="14"/>
        <v>0</v>
      </c>
      <c r="J188" s="170" t="s">
        <v>79</v>
      </c>
      <c r="K188" s="171"/>
      <c r="L188" s="2"/>
      <c r="M188" s="2"/>
    </row>
    <row r="189" spans="1:13" ht="34.5" customHeight="1">
      <c r="A189" s="201" t="s">
        <v>200</v>
      </c>
      <c r="B189" s="201"/>
      <c r="C189" s="43">
        <v>225600</v>
      </c>
      <c r="D189" s="44"/>
      <c r="E189" s="44"/>
      <c r="F189" s="44"/>
      <c r="G189" s="44"/>
      <c r="H189" s="44">
        <f t="shared" si="13"/>
        <v>0</v>
      </c>
      <c r="I189" s="72">
        <f t="shared" si="14"/>
        <v>0</v>
      </c>
      <c r="J189" s="170" t="s">
        <v>79</v>
      </c>
      <c r="K189" s="171"/>
      <c r="L189" s="2"/>
      <c r="M189" s="2"/>
    </row>
    <row r="190" spans="1:13" ht="34.5" customHeight="1">
      <c r="A190" s="201" t="s">
        <v>201</v>
      </c>
      <c r="B190" s="202"/>
      <c r="C190" s="43">
        <v>264000</v>
      </c>
      <c r="D190" s="44"/>
      <c r="E190" s="44"/>
      <c r="F190" s="44"/>
      <c r="G190" s="44"/>
      <c r="H190" s="44">
        <f t="shared" si="13"/>
        <v>0</v>
      </c>
      <c r="I190" s="72">
        <f t="shared" si="14"/>
        <v>0</v>
      </c>
      <c r="J190" s="170" t="s">
        <v>79</v>
      </c>
      <c r="K190" s="171"/>
      <c r="L190" s="2"/>
      <c r="M190" s="2"/>
    </row>
    <row r="191" spans="1:13" ht="34.5" customHeight="1">
      <c r="A191" s="172" t="s">
        <v>278</v>
      </c>
      <c r="B191" s="169"/>
      <c r="C191" s="158">
        <v>76700</v>
      </c>
      <c r="D191" s="44"/>
      <c r="E191" s="44"/>
      <c r="F191" s="44"/>
      <c r="G191" s="44"/>
      <c r="H191" s="44">
        <f t="shared" si="13"/>
        <v>0</v>
      </c>
      <c r="I191" s="72">
        <f t="shared" si="14"/>
        <v>0</v>
      </c>
      <c r="J191" s="170" t="s">
        <v>86</v>
      </c>
      <c r="K191" s="171"/>
      <c r="L191" s="2"/>
      <c r="M191" s="2"/>
    </row>
    <row r="192" spans="1:13" ht="39.75" customHeight="1">
      <c r="A192" s="173" t="s">
        <v>279</v>
      </c>
      <c r="B192" s="169"/>
      <c r="C192" s="159">
        <v>45500</v>
      </c>
      <c r="D192" s="44"/>
      <c r="E192" s="44"/>
      <c r="F192" s="44"/>
      <c r="G192" s="44"/>
      <c r="H192" s="44">
        <f t="shared" si="13"/>
        <v>0</v>
      </c>
      <c r="I192" s="72">
        <f t="shared" si="14"/>
        <v>0</v>
      </c>
      <c r="J192" s="170" t="s">
        <v>86</v>
      </c>
      <c r="K192" s="171"/>
      <c r="L192" s="2"/>
      <c r="M192" s="2"/>
    </row>
    <row r="193" spans="1:13" ht="34.5" customHeight="1">
      <c r="A193" s="174" t="s">
        <v>292</v>
      </c>
      <c r="B193" s="169"/>
      <c r="C193" s="160">
        <v>54000</v>
      </c>
      <c r="D193" s="44"/>
      <c r="E193" s="44"/>
      <c r="F193" s="44"/>
      <c r="G193" s="44"/>
      <c r="H193" s="44">
        <f t="shared" si="13"/>
        <v>0</v>
      </c>
      <c r="I193" s="72">
        <f t="shared" si="14"/>
        <v>0</v>
      </c>
      <c r="J193" s="170" t="s">
        <v>86</v>
      </c>
      <c r="K193" s="171"/>
      <c r="L193" s="2"/>
      <c r="M193" s="2"/>
    </row>
    <row r="194" spans="1:13" ht="34.5" customHeight="1">
      <c r="A194" s="185" t="s">
        <v>53</v>
      </c>
      <c r="B194" s="190"/>
      <c r="C194" s="44">
        <v>1679490</v>
      </c>
      <c r="D194" s="44"/>
      <c r="E194" s="44"/>
      <c r="F194" s="44"/>
      <c r="G194" s="44"/>
      <c r="H194" s="44">
        <f t="shared" si="13"/>
        <v>0</v>
      </c>
      <c r="I194" s="72">
        <f t="shared" si="14"/>
        <v>0</v>
      </c>
      <c r="J194" s="170"/>
      <c r="K194" s="171"/>
      <c r="L194" s="2"/>
      <c r="M194" s="2"/>
    </row>
    <row r="195" spans="1:13" ht="34.5" customHeight="1">
      <c r="A195" s="200" t="s">
        <v>12</v>
      </c>
      <c r="B195" s="169"/>
      <c r="C195" s="100">
        <f aca="true" t="shared" si="15" ref="C195:H195">SUM(C160:C194)</f>
        <v>38064663</v>
      </c>
      <c r="D195" s="100">
        <f t="shared" si="15"/>
        <v>685220</v>
      </c>
      <c r="E195" s="100">
        <f>SUM(E160:E194)</f>
        <v>9510852</v>
      </c>
      <c r="F195" s="100">
        <f t="shared" si="15"/>
        <v>0</v>
      </c>
      <c r="G195" s="100">
        <f t="shared" si="15"/>
        <v>0</v>
      </c>
      <c r="H195" s="100">
        <f t="shared" si="15"/>
        <v>10196072</v>
      </c>
      <c r="I195" s="101">
        <f t="shared" si="14"/>
        <v>26.786187493634188</v>
      </c>
      <c r="J195" s="217"/>
      <c r="K195" s="169"/>
      <c r="L195" s="2"/>
      <c r="M195" s="2"/>
    </row>
    <row r="196" spans="1:13" ht="34.5" customHeight="1">
      <c r="A196" s="266" t="s">
        <v>161</v>
      </c>
      <c r="B196" s="176"/>
      <c r="C196" s="44"/>
      <c r="D196" s="44"/>
      <c r="E196" s="44"/>
      <c r="F196" s="44"/>
      <c r="G196" s="44"/>
      <c r="H196" s="89"/>
      <c r="I196" s="89"/>
      <c r="J196" s="216"/>
      <c r="K196" s="169"/>
      <c r="L196" s="2"/>
      <c r="M196" s="2"/>
    </row>
    <row r="197" spans="1:13" ht="37.5" customHeight="1">
      <c r="A197" s="267" t="s">
        <v>162</v>
      </c>
      <c r="B197" s="185"/>
      <c r="C197" s="30">
        <v>35910000</v>
      </c>
      <c r="D197" s="44">
        <v>2713648</v>
      </c>
      <c r="E197" s="44">
        <v>40231</v>
      </c>
      <c r="F197" s="44"/>
      <c r="G197" s="44"/>
      <c r="H197" s="44">
        <f>SUM(D197:G197)</f>
        <v>2753879</v>
      </c>
      <c r="I197" s="72">
        <f>H197/C197*100</f>
        <v>7.668835978835979</v>
      </c>
      <c r="J197" s="212" t="s">
        <v>164</v>
      </c>
      <c r="K197" s="213"/>
      <c r="L197" s="2"/>
      <c r="M197" s="2"/>
    </row>
    <row r="198" spans="1:13" ht="42" customHeight="1">
      <c r="A198" s="267" t="s">
        <v>163</v>
      </c>
      <c r="B198" s="185"/>
      <c r="C198" s="30">
        <v>30000000</v>
      </c>
      <c r="D198" s="44">
        <v>0</v>
      </c>
      <c r="E198" s="44"/>
      <c r="F198" s="44"/>
      <c r="G198" s="44"/>
      <c r="H198" s="44">
        <f>SUM(D198:G198)</f>
        <v>0</v>
      </c>
      <c r="I198" s="89">
        <f>H198/C198*100</f>
        <v>0</v>
      </c>
      <c r="J198" s="212" t="s">
        <v>137</v>
      </c>
      <c r="K198" s="213"/>
      <c r="L198" s="2"/>
      <c r="M198" s="2"/>
    </row>
    <row r="199" spans="1:13" ht="39" customHeight="1">
      <c r="A199" s="162" t="s">
        <v>3</v>
      </c>
      <c r="B199" s="247"/>
      <c r="C199" s="77">
        <f aca="true" t="shared" si="16" ref="C199:H199">SUM(C197:C198)</f>
        <v>65910000</v>
      </c>
      <c r="D199" s="77">
        <f t="shared" si="16"/>
        <v>2713648</v>
      </c>
      <c r="E199" s="77">
        <f t="shared" si="16"/>
        <v>40231</v>
      </c>
      <c r="F199" s="77">
        <f t="shared" si="16"/>
        <v>0</v>
      </c>
      <c r="G199" s="77">
        <f t="shared" si="16"/>
        <v>0</v>
      </c>
      <c r="H199" s="77">
        <f t="shared" si="16"/>
        <v>2753879</v>
      </c>
      <c r="I199" s="101">
        <f>H199/C199*100</f>
        <v>4.1782415414959795</v>
      </c>
      <c r="J199" s="214"/>
      <c r="K199" s="215"/>
      <c r="L199" s="8"/>
      <c r="M199" s="2"/>
    </row>
    <row r="200" spans="1:13" ht="40.5" customHeight="1">
      <c r="A200" s="248" t="s">
        <v>217</v>
      </c>
      <c r="B200" s="249"/>
      <c r="C200" s="68"/>
      <c r="D200" s="67"/>
      <c r="E200" s="67"/>
      <c r="F200" s="68"/>
      <c r="G200" s="69"/>
      <c r="H200" s="70"/>
      <c r="I200" s="71"/>
      <c r="J200" s="164"/>
      <c r="K200" s="163"/>
      <c r="L200" s="2"/>
      <c r="M200" s="2"/>
    </row>
    <row r="201" spans="1:13" ht="57" customHeight="1">
      <c r="A201" s="206" t="s">
        <v>143</v>
      </c>
      <c r="B201" s="314"/>
      <c r="C201" s="28">
        <v>680000</v>
      </c>
      <c r="D201" s="44"/>
      <c r="E201" s="44"/>
      <c r="F201" s="44"/>
      <c r="G201" s="44"/>
      <c r="H201" s="44">
        <f>SUM(D201:G201)</f>
        <v>0</v>
      </c>
      <c r="I201" s="98">
        <f>H201/C201*100</f>
        <v>0</v>
      </c>
      <c r="J201" s="186" t="s">
        <v>283</v>
      </c>
      <c r="K201" s="171"/>
      <c r="L201" s="2"/>
      <c r="M201" s="2"/>
    </row>
    <row r="202" spans="1:13" ht="48" customHeight="1">
      <c r="A202" s="206" t="s">
        <v>144</v>
      </c>
      <c r="B202" s="314"/>
      <c r="C202" s="28">
        <v>238507</v>
      </c>
      <c r="D202" s="44">
        <v>48240</v>
      </c>
      <c r="E202" s="44">
        <v>190267</v>
      </c>
      <c r="F202" s="44"/>
      <c r="G202" s="44"/>
      <c r="H202" s="44">
        <f aca="true" t="shared" si="17" ref="H202:H218">SUM(D202:G202)</f>
        <v>238507</v>
      </c>
      <c r="I202" s="98">
        <f aca="true" t="shared" si="18" ref="I202:I220">H202/C202*100</f>
        <v>100</v>
      </c>
      <c r="J202" s="186" t="s">
        <v>284</v>
      </c>
      <c r="K202" s="171"/>
      <c r="L202" s="2"/>
      <c r="M202" s="2"/>
    </row>
    <row r="203" spans="1:13" ht="40.5" customHeight="1">
      <c r="A203" s="206" t="s">
        <v>145</v>
      </c>
      <c r="B203" s="314"/>
      <c r="C203" s="28">
        <v>86638200</v>
      </c>
      <c r="D203" s="44">
        <v>86638200</v>
      </c>
      <c r="E203" s="44"/>
      <c r="F203" s="44"/>
      <c r="G203" s="44"/>
      <c r="H203" s="44">
        <f t="shared" si="17"/>
        <v>86638200</v>
      </c>
      <c r="I203" s="98">
        <f t="shared" si="18"/>
        <v>100</v>
      </c>
      <c r="J203" s="186" t="s">
        <v>142</v>
      </c>
      <c r="K203" s="171"/>
      <c r="L203" s="2"/>
      <c r="M203" s="2"/>
    </row>
    <row r="204" spans="1:13" ht="40.5" customHeight="1">
      <c r="A204" s="206" t="s">
        <v>146</v>
      </c>
      <c r="B204" s="314"/>
      <c r="C204" s="28">
        <v>650000</v>
      </c>
      <c r="D204" s="44">
        <v>422165</v>
      </c>
      <c r="E204" s="44"/>
      <c r="F204" s="44"/>
      <c r="G204" s="44"/>
      <c r="H204" s="44">
        <f t="shared" si="17"/>
        <v>422165</v>
      </c>
      <c r="I204" s="98">
        <f t="shared" si="18"/>
        <v>64.94846153846154</v>
      </c>
      <c r="J204" s="186" t="s">
        <v>139</v>
      </c>
      <c r="K204" s="171"/>
      <c r="L204" s="2"/>
      <c r="M204" s="2"/>
    </row>
    <row r="205" spans="1:13" ht="40.5" customHeight="1">
      <c r="A205" s="206" t="s">
        <v>147</v>
      </c>
      <c r="B205" s="314"/>
      <c r="C205" s="28">
        <v>80000</v>
      </c>
      <c r="D205" s="44">
        <v>80000</v>
      </c>
      <c r="E205" s="44"/>
      <c r="F205" s="44"/>
      <c r="G205" s="44"/>
      <c r="H205" s="44">
        <f t="shared" si="17"/>
        <v>80000</v>
      </c>
      <c r="I205" s="98">
        <f t="shared" si="18"/>
        <v>100</v>
      </c>
      <c r="J205" s="186" t="s">
        <v>142</v>
      </c>
      <c r="K205" s="171"/>
      <c r="L205" s="2"/>
      <c r="M205" s="2"/>
    </row>
    <row r="206" spans="1:13" ht="40.5" customHeight="1">
      <c r="A206" s="206" t="s">
        <v>148</v>
      </c>
      <c r="B206" s="314"/>
      <c r="C206" s="28">
        <v>1600000</v>
      </c>
      <c r="D206" s="44">
        <v>1600000</v>
      </c>
      <c r="E206" s="44"/>
      <c r="F206" s="44"/>
      <c r="G206" s="44"/>
      <c r="H206" s="44">
        <f t="shared" si="17"/>
        <v>1600000</v>
      </c>
      <c r="I206" s="98">
        <f t="shared" si="18"/>
        <v>100</v>
      </c>
      <c r="J206" s="186" t="s">
        <v>142</v>
      </c>
      <c r="K206" s="171"/>
      <c r="L206" s="2"/>
      <c r="M206" s="2"/>
    </row>
    <row r="207" spans="1:13" ht="40.5" customHeight="1">
      <c r="A207" s="206" t="s">
        <v>149</v>
      </c>
      <c r="B207" s="314"/>
      <c r="C207" s="28">
        <v>200000</v>
      </c>
      <c r="D207" s="44"/>
      <c r="E207" s="44">
        <v>200000</v>
      </c>
      <c r="F207" s="44"/>
      <c r="G207" s="44"/>
      <c r="H207" s="44">
        <f t="shared" si="17"/>
        <v>200000</v>
      </c>
      <c r="I207" s="98">
        <f t="shared" si="18"/>
        <v>100</v>
      </c>
      <c r="J207" s="186" t="s">
        <v>142</v>
      </c>
      <c r="K207" s="171"/>
      <c r="L207" s="2"/>
      <c r="M207" s="2"/>
    </row>
    <row r="208" spans="1:13" ht="40.5" customHeight="1">
      <c r="A208" s="206" t="s">
        <v>150</v>
      </c>
      <c r="B208" s="265"/>
      <c r="C208" s="28">
        <v>726000</v>
      </c>
      <c r="D208" s="44"/>
      <c r="E208" s="44"/>
      <c r="F208" s="44"/>
      <c r="G208" s="44"/>
      <c r="H208" s="44">
        <f t="shared" si="17"/>
        <v>0</v>
      </c>
      <c r="I208" s="98">
        <f t="shared" si="18"/>
        <v>0</v>
      </c>
      <c r="J208" s="212" t="s">
        <v>139</v>
      </c>
      <c r="K208" s="213"/>
      <c r="L208" s="2"/>
      <c r="M208" s="2"/>
    </row>
    <row r="209" spans="1:13" ht="40.5" customHeight="1">
      <c r="A209" s="206" t="s">
        <v>151</v>
      </c>
      <c r="B209" s="314"/>
      <c r="C209" s="28">
        <v>69000</v>
      </c>
      <c r="D209" s="44">
        <v>62500</v>
      </c>
      <c r="E209" s="44">
        <v>3500</v>
      </c>
      <c r="F209" s="44"/>
      <c r="G209" s="44"/>
      <c r="H209" s="44">
        <f t="shared" si="17"/>
        <v>66000</v>
      </c>
      <c r="I209" s="98">
        <f t="shared" si="18"/>
        <v>95.65217391304348</v>
      </c>
      <c r="J209" s="186" t="s">
        <v>139</v>
      </c>
      <c r="K209" s="171"/>
      <c r="L209" s="2"/>
      <c r="M209" s="2"/>
    </row>
    <row r="210" spans="1:13" ht="40.5" customHeight="1">
      <c r="A210" s="203" t="s">
        <v>152</v>
      </c>
      <c r="B210" s="264"/>
      <c r="C210" s="28">
        <v>83300</v>
      </c>
      <c r="D210" s="44"/>
      <c r="E210" s="44"/>
      <c r="F210" s="44"/>
      <c r="G210" s="44"/>
      <c r="H210" s="44">
        <f t="shared" si="17"/>
        <v>0</v>
      </c>
      <c r="I210" s="98">
        <f t="shared" si="18"/>
        <v>0</v>
      </c>
      <c r="J210" s="170" t="s">
        <v>78</v>
      </c>
      <c r="K210" s="171"/>
      <c r="L210" s="2"/>
      <c r="M210" s="2"/>
    </row>
    <row r="211" spans="1:13" ht="40.5" customHeight="1">
      <c r="A211" s="203" t="s">
        <v>153</v>
      </c>
      <c r="B211" s="264"/>
      <c r="C211" s="28">
        <v>453000</v>
      </c>
      <c r="D211" s="44"/>
      <c r="E211" s="44"/>
      <c r="F211" s="44"/>
      <c r="G211" s="44"/>
      <c r="H211" s="44">
        <f t="shared" si="17"/>
        <v>0</v>
      </c>
      <c r="I211" s="98">
        <f t="shared" si="18"/>
        <v>0</v>
      </c>
      <c r="J211" s="170" t="s">
        <v>79</v>
      </c>
      <c r="K211" s="171"/>
      <c r="L211" s="2"/>
      <c r="M211" s="2"/>
    </row>
    <row r="212" spans="1:13" ht="40.5" customHeight="1">
      <c r="A212" s="203" t="s">
        <v>154</v>
      </c>
      <c r="B212" s="264"/>
      <c r="C212" s="28">
        <v>405000</v>
      </c>
      <c r="D212" s="44"/>
      <c r="E212" s="44"/>
      <c r="F212" s="44"/>
      <c r="G212" s="44"/>
      <c r="H212" s="44">
        <f t="shared" si="17"/>
        <v>0</v>
      </c>
      <c r="I212" s="98">
        <f t="shared" si="18"/>
        <v>0</v>
      </c>
      <c r="J212" s="170" t="s">
        <v>79</v>
      </c>
      <c r="K212" s="171"/>
      <c r="L212" s="2"/>
      <c r="M212" s="2"/>
    </row>
    <row r="213" spans="1:13" ht="40.5" customHeight="1">
      <c r="A213" s="203" t="s">
        <v>155</v>
      </c>
      <c r="B213" s="264"/>
      <c r="C213" s="28">
        <v>1177000</v>
      </c>
      <c r="D213" s="44"/>
      <c r="E213" s="44"/>
      <c r="F213" s="44"/>
      <c r="G213" s="44"/>
      <c r="H213" s="44">
        <f t="shared" si="17"/>
        <v>0</v>
      </c>
      <c r="I213" s="98">
        <f t="shared" si="18"/>
        <v>0</v>
      </c>
      <c r="J213" s="170" t="s">
        <v>79</v>
      </c>
      <c r="K213" s="171"/>
      <c r="L213" s="2"/>
      <c r="M213" s="2"/>
    </row>
    <row r="214" spans="1:13" ht="40.5" customHeight="1">
      <c r="A214" s="203" t="s">
        <v>156</v>
      </c>
      <c r="B214" s="264"/>
      <c r="C214" s="28">
        <v>845952</v>
      </c>
      <c r="D214" s="44">
        <v>115512</v>
      </c>
      <c r="E214" s="44">
        <v>174468</v>
      </c>
      <c r="F214" s="44"/>
      <c r="G214" s="44"/>
      <c r="H214" s="44">
        <f t="shared" si="17"/>
        <v>289980</v>
      </c>
      <c r="I214" s="98">
        <f t="shared" si="18"/>
        <v>34.27854062641852</v>
      </c>
      <c r="J214" s="170" t="s">
        <v>79</v>
      </c>
      <c r="K214" s="171"/>
      <c r="L214" s="2"/>
      <c r="M214" s="2"/>
    </row>
    <row r="215" spans="1:13" ht="40.5" customHeight="1">
      <c r="A215" s="289" t="s">
        <v>157</v>
      </c>
      <c r="B215" s="264"/>
      <c r="C215" s="28">
        <v>2322500</v>
      </c>
      <c r="D215" s="44">
        <v>500</v>
      </c>
      <c r="E215" s="44">
        <v>210000</v>
      </c>
      <c r="F215" s="44"/>
      <c r="G215" s="44"/>
      <c r="H215" s="44">
        <f t="shared" si="17"/>
        <v>210500</v>
      </c>
      <c r="I215" s="98">
        <f t="shared" si="18"/>
        <v>9.063509149623252</v>
      </c>
      <c r="J215" s="170" t="s">
        <v>141</v>
      </c>
      <c r="K215" s="171"/>
      <c r="L215" s="2"/>
      <c r="M215" s="2"/>
    </row>
    <row r="216" spans="1:13" ht="40.5" customHeight="1">
      <c r="A216" s="203" t="s">
        <v>158</v>
      </c>
      <c r="B216" s="264"/>
      <c r="C216" s="28">
        <v>909000</v>
      </c>
      <c r="D216" s="44"/>
      <c r="E216" s="44"/>
      <c r="F216" s="44"/>
      <c r="G216" s="44"/>
      <c r="H216" s="44">
        <f t="shared" si="17"/>
        <v>0</v>
      </c>
      <c r="I216" s="98">
        <f t="shared" si="18"/>
        <v>0</v>
      </c>
      <c r="J216" s="170" t="s">
        <v>141</v>
      </c>
      <c r="K216" s="171"/>
      <c r="L216" s="2"/>
      <c r="M216" s="2"/>
    </row>
    <row r="217" spans="1:13" ht="40.5" customHeight="1">
      <c r="A217" s="203" t="s">
        <v>159</v>
      </c>
      <c r="B217" s="264"/>
      <c r="C217" s="28">
        <v>551000</v>
      </c>
      <c r="D217" s="44"/>
      <c r="E217" s="44"/>
      <c r="F217" s="44"/>
      <c r="G217" s="44"/>
      <c r="H217" s="44">
        <f t="shared" si="17"/>
        <v>0</v>
      </c>
      <c r="I217" s="98">
        <f t="shared" si="18"/>
        <v>0</v>
      </c>
      <c r="J217" s="170" t="s">
        <v>141</v>
      </c>
      <c r="K217" s="171"/>
      <c r="L217" s="2"/>
      <c r="M217" s="2"/>
    </row>
    <row r="218" spans="1:13" ht="40.5" customHeight="1">
      <c r="A218" s="168" t="s">
        <v>276</v>
      </c>
      <c r="B218" s="169"/>
      <c r="C218" s="157">
        <v>43600</v>
      </c>
      <c r="D218" s="44"/>
      <c r="E218" s="44"/>
      <c r="F218" s="44"/>
      <c r="G218" s="44"/>
      <c r="H218" s="44">
        <f t="shared" si="17"/>
        <v>0</v>
      </c>
      <c r="I218" s="98">
        <f t="shared" si="18"/>
        <v>0</v>
      </c>
      <c r="J218" s="170" t="s">
        <v>86</v>
      </c>
      <c r="K218" s="171"/>
      <c r="L218" s="2"/>
      <c r="M218" s="2"/>
    </row>
    <row r="219" spans="1:13" ht="31.5" customHeight="1">
      <c r="A219" s="255" t="s">
        <v>81</v>
      </c>
      <c r="B219" s="256"/>
      <c r="C219" s="102">
        <f>4253248-43600</f>
        <v>4209648</v>
      </c>
      <c r="D219" s="102"/>
      <c r="E219" s="44"/>
      <c r="F219" s="44"/>
      <c r="G219" s="44"/>
      <c r="H219" s="103"/>
      <c r="I219" s="98"/>
      <c r="J219" s="187"/>
      <c r="K219" s="188"/>
      <c r="L219" s="9"/>
      <c r="M219" s="2"/>
    </row>
    <row r="220" spans="1:13" s="12" customFormat="1" ht="31.5" customHeight="1">
      <c r="A220" s="162" t="s">
        <v>15</v>
      </c>
      <c r="B220" s="189"/>
      <c r="C220" s="37">
        <f aca="true" t="shared" si="19" ref="C220:H220">SUM(C201:C219)</f>
        <v>101881707</v>
      </c>
      <c r="D220" s="37">
        <f t="shared" si="19"/>
        <v>88967117</v>
      </c>
      <c r="E220" s="37">
        <f t="shared" si="19"/>
        <v>778235</v>
      </c>
      <c r="F220" s="37">
        <f t="shared" si="19"/>
        <v>0</v>
      </c>
      <c r="G220" s="37">
        <f t="shared" si="19"/>
        <v>0</v>
      </c>
      <c r="H220" s="37">
        <f t="shared" si="19"/>
        <v>89745352</v>
      </c>
      <c r="I220" s="99">
        <f t="shared" si="18"/>
        <v>88.08779774371075</v>
      </c>
      <c r="J220" s="302"/>
      <c r="K220" s="303"/>
      <c r="L220" s="10"/>
      <c r="M220" s="11"/>
    </row>
    <row r="221" spans="1:13" s="12" customFormat="1" ht="31.5" customHeight="1">
      <c r="A221" s="320" t="s">
        <v>218</v>
      </c>
      <c r="B221" s="321"/>
      <c r="C221" s="321"/>
      <c r="D221" s="104"/>
      <c r="E221" s="104"/>
      <c r="F221" s="104"/>
      <c r="G221" s="105"/>
      <c r="H221" s="105"/>
      <c r="I221" s="106"/>
      <c r="J221" s="40"/>
      <c r="K221" s="41"/>
      <c r="L221" s="10"/>
      <c r="M221" s="11"/>
    </row>
    <row r="222" spans="1:13" s="12" customFormat="1" ht="31.5" customHeight="1">
      <c r="A222" s="185" t="s">
        <v>219</v>
      </c>
      <c r="B222" s="190"/>
      <c r="C222" s="33">
        <v>350000</v>
      </c>
      <c r="D222" s="107"/>
      <c r="E222" s="108"/>
      <c r="F222" s="108"/>
      <c r="G222" s="108"/>
      <c r="H222" s="107">
        <f>SUM(D222:G222)</f>
        <v>0</v>
      </c>
      <c r="I222" s="109">
        <f>H222/C222*100</f>
        <v>0</v>
      </c>
      <c r="J222" s="191" t="s">
        <v>226</v>
      </c>
      <c r="K222" s="192"/>
      <c r="L222" s="10"/>
      <c r="M222" s="11"/>
    </row>
    <row r="223" spans="1:13" s="12" customFormat="1" ht="31.5" customHeight="1">
      <c r="A223" s="185" t="s">
        <v>220</v>
      </c>
      <c r="B223" s="190"/>
      <c r="C223" s="33">
        <v>80000</v>
      </c>
      <c r="D223" s="107">
        <v>20000</v>
      </c>
      <c r="E223" s="107">
        <v>38400</v>
      </c>
      <c r="F223" s="108"/>
      <c r="G223" s="108"/>
      <c r="H223" s="107">
        <f>SUM(D223:G223)</f>
        <v>58400</v>
      </c>
      <c r="I223" s="109">
        <f>H223/C223*100</f>
        <v>73</v>
      </c>
      <c r="J223" s="191" t="s">
        <v>221</v>
      </c>
      <c r="K223" s="192"/>
      <c r="L223" s="10"/>
      <c r="M223" s="11"/>
    </row>
    <row r="224" spans="1:13" s="12" customFormat="1" ht="31.5" customHeight="1">
      <c r="A224" s="318" t="s">
        <v>210</v>
      </c>
      <c r="B224" s="315"/>
      <c r="C224" s="110">
        <f aca="true" t="shared" si="20" ref="C224:H224">C223+C222</f>
        <v>430000</v>
      </c>
      <c r="D224" s="110">
        <f t="shared" si="20"/>
        <v>20000</v>
      </c>
      <c r="E224" s="110">
        <f t="shared" si="20"/>
        <v>38400</v>
      </c>
      <c r="F224" s="110">
        <f t="shared" si="20"/>
        <v>0</v>
      </c>
      <c r="G224" s="110">
        <f t="shared" si="20"/>
        <v>0</v>
      </c>
      <c r="H224" s="110">
        <f t="shared" si="20"/>
        <v>58400</v>
      </c>
      <c r="I224" s="111">
        <f>H224/C224*100</f>
        <v>13.581395348837209</v>
      </c>
      <c r="J224" s="253"/>
      <c r="K224" s="254"/>
      <c r="L224" s="10"/>
      <c r="M224" s="11"/>
    </row>
    <row r="225" spans="1:13" ht="40.5" customHeight="1">
      <c r="A225" s="248" t="s">
        <v>33</v>
      </c>
      <c r="B225" s="249"/>
      <c r="C225" s="68"/>
      <c r="D225" s="67"/>
      <c r="E225" s="67"/>
      <c r="F225" s="68"/>
      <c r="G225" s="69"/>
      <c r="H225" s="70"/>
      <c r="I225" s="71"/>
      <c r="J225" s="164"/>
      <c r="K225" s="163"/>
      <c r="L225" s="2"/>
      <c r="M225" s="2"/>
    </row>
    <row r="226" spans="1:13" ht="51" customHeight="1">
      <c r="A226" s="185" t="s">
        <v>87</v>
      </c>
      <c r="B226" s="185"/>
      <c r="C226" s="44">
        <v>21200000</v>
      </c>
      <c r="D226" s="44">
        <v>21200000</v>
      </c>
      <c r="E226" s="44">
        <v>0</v>
      </c>
      <c r="F226" s="44">
        <v>0</v>
      </c>
      <c r="G226" s="44">
        <v>0</v>
      </c>
      <c r="H226" s="44">
        <f>SUM(D226:G226)</f>
        <v>21200000</v>
      </c>
      <c r="I226" s="89">
        <f>H226/C226*100</f>
        <v>100</v>
      </c>
      <c r="J226" s="186" t="s">
        <v>88</v>
      </c>
      <c r="K226" s="171"/>
      <c r="L226" s="2"/>
      <c r="M226" s="2"/>
    </row>
    <row r="227" spans="1:13" s="12" customFormat="1" ht="31.5" customHeight="1">
      <c r="A227" s="250" t="s">
        <v>12</v>
      </c>
      <c r="B227" s="251"/>
      <c r="C227" s="37">
        <f aca="true" t="shared" si="21" ref="C227:H227">SUM(C226:C226)</f>
        <v>21200000</v>
      </c>
      <c r="D227" s="37">
        <f t="shared" si="21"/>
        <v>21200000</v>
      </c>
      <c r="E227" s="37">
        <f t="shared" si="21"/>
        <v>0</v>
      </c>
      <c r="F227" s="37">
        <f t="shared" si="21"/>
        <v>0</v>
      </c>
      <c r="G227" s="37">
        <f t="shared" si="21"/>
        <v>0</v>
      </c>
      <c r="H227" s="37">
        <f t="shared" si="21"/>
        <v>21200000</v>
      </c>
      <c r="I227" s="112">
        <f>H227/C227*100</f>
        <v>100</v>
      </c>
      <c r="J227" s="13"/>
      <c r="K227" s="14"/>
      <c r="L227" s="10"/>
      <c r="M227" s="11"/>
    </row>
    <row r="228" spans="1:13" ht="40.5" customHeight="1">
      <c r="A228" s="278" t="s">
        <v>34</v>
      </c>
      <c r="B228" s="297"/>
      <c r="C228" s="113">
        <v>0</v>
      </c>
      <c r="D228" s="114"/>
      <c r="E228" s="114"/>
      <c r="F228" s="113"/>
      <c r="G228" s="115"/>
      <c r="H228" s="116"/>
      <c r="I228" s="117"/>
      <c r="J228" s="298"/>
      <c r="K228" s="299"/>
      <c r="L228" s="2"/>
      <c r="M228" s="2"/>
    </row>
    <row r="229" spans="1:13" s="12" customFormat="1" ht="31.5" customHeight="1">
      <c r="A229" s="250" t="s">
        <v>12</v>
      </c>
      <c r="B229" s="300"/>
      <c r="C229" s="118">
        <v>0</v>
      </c>
      <c r="D229" s="119"/>
      <c r="E229" s="120"/>
      <c r="F229" s="118"/>
      <c r="G229" s="121"/>
      <c r="H229" s="122"/>
      <c r="I229" s="123"/>
      <c r="J229" s="13"/>
      <c r="K229" s="14"/>
      <c r="L229" s="10"/>
      <c r="M229" s="11"/>
    </row>
    <row r="230" spans="1:13" ht="40.5" customHeight="1">
      <c r="A230" s="280" t="s">
        <v>35</v>
      </c>
      <c r="B230" s="301"/>
      <c r="C230" s="124">
        <v>0</v>
      </c>
      <c r="D230" s="125"/>
      <c r="E230" s="125"/>
      <c r="F230" s="124"/>
      <c r="G230" s="126"/>
      <c r="H230" s="127"/>
      <c r="I230" s="128"/>
      <c r="J230" s="287"/>
      <c r="K230" s="288"/>
      <c r="L230" s="2"/>
      <c r="M230" s="2"/>
    </row>
    <row r="231" spans="1:13" s="12" customFormat="1" ht="31.5" customHeight="1">
      <c r="A231" s="295" t="s">
        <v>12</v>
      </c>
      <c r="B231" s="296"/>
      <c r="C231" s="37">
        <v>0</v>
      </c>
      <c r="D231" s="37"/>
      <c r="E231" s="129"/>
      <c r="F231" s="37"/>
      <c r="G231" s="37"/>
      <c r="H231" s="130"/>
      <c r="I231" s="131"/>
      <c r="J231" s="302"/>
      <c r="K231" s="303"/>
      <c r="L231" s="10"/>
      <c r="M231" s="11"/>
    </row>
    <row r="232" spans="1:13" s="12" customFormat="1" ht="31.5" customHeight="1">
      <c r="A232" s="295" t="s">
        <v>170</v>
      </c>
      <c r="B232" s="315"/>
      <c r="C232" s="37">
        <f aca="true" t="shared" si="22" ref="C232:H232">C231+C229+C227+C220+C199+C195+C158+C98+C77+C40</f>
        <v>467577903</v>
      </c>
      <c r="D232" s="37">
        <f t="shared" si="22"/>
        <v>124198045</v>
      </c>
      <c r="E232" s="37">
        <f t="shared" si="22"/>
        <v>95343293</v>
      </c>
      <c r="F232" s="37">
        <f t="shared" si="22"/>
        <v>0</v>
      </c>
      <c r="G232" s="37">
        <f t="shared" si="22"/>
        <v>0</v>
      </c>
      <c r="H232" s="37">
        <f t="shared" si="22"/>
        <v>219541338</v>
      </c>
      <c r="I232" s="132">
        <f>H232/C232*100</f>
        <v>46.95288990164276</v>
      </c>
      <c r="J232" s="252"/>
      <c r="K232" s="252"/>
      <c r="L232" s="10"/>
      <c r="M232" s="11"/>
    </row>
    <row r="233" spans="1:13" s="12" customFormat="1" ht="31.5" customHeight="1">
      <c r="A233" s="316" t="s">
        <v>171</v>
      </c>
      <c r="B233" s="317"/>
      <c r="C233" s="110">
        <f aca="true" t="shared" si="23" ref="C233:H233">C224+C103+C83+C44</f>
        <v>3872142</v>
      </c>
      <c r="D233" s="110">
        <f t="shared" si="23"/>
        <v>1405717</v>
      </c>
      <c r="E233" s="110">
        <f t="shared" si="23"/>
        <v>203500</v>
      </c>
      <c r="F233" s="110">
        <f t="shared" si="23"/>
        <v>0</v>
      </c>
      <c r="G233" s="110">
        <f t="shared" si="23"/>
        <v>0</v>
      </c>
      <c r="H233" s="110">
        <f t="shared" si="23"/>
        <v>1609217</v>
      </c>
      <c r="I233" s="133">
        <f>H233/C233*100</f>
        <v>41.55883229489001</v>
      </c>
      <c r="J233" s="253"/>
      <c r="K233" s="254"/>
      <c r="L233" s="10"/>
      <c r="M233" s="11"/>
    </row>
    <row r="234" spans="1:13" ht="31.5" customHeight="1">
      <c r="A234" s="244" t="s">
        <v>10</v>
      </c>
      <c r="B234" s="245"/>
      <c r="C234" s="35">
        <f aca="true" t="shared" si="24" ref="C234:H234">C231+C229+C227+C220+C199+C158+C98+C77+C40+C195+C233</f>
        <v>471450045</v>
      </c>
      <c r="D234" s="35">
        <f t="shared" si="24"/>
        <v>125603762</v>
      </c>
      <c r="E234" s="35">
        <f t="shared" si="24"/>
        <v>95546793</v>
      </c>
      <c r="F234" s="35">
        <f t="shared" si="24"/>
        <v>0</v>
      </c>
      <c r="G234" s="35">
        <f t="shared" si="24"/>
        <v>0</v>
      </c>
      <c r="H234" s="35">
        <f t="shared" si="24"/>
        <v>221150555</v>
      </c>
      <c r="I234" s="36">
        <f>H234/C234</f>
        <v>0.46908587101736304</v>
      </c>
      <c r="J234" s="268"/>
      <c r="K234" s="269"/>
      <c r="L234" s="2"/>
      <c r="M234" s="2"/>
    </row>
    <row r="235" spans="1:13" ht="22.5" customHeight="1">
      <c r="A235" s="234" t="s">
        <v>45</v>
      </c>
      <c r="B235" s="246"/>
      <c r="C235" s="246"/>
      <c r="D235" s="246"/>
      <c r="E235" s="246"/>
      <c r="F235" s="246"/>
      <c r="G235" s="246"/>
      <c r="H235" s="246"/>
      <c r="I235" s="246"/>
      <c r="J235" s="246"/>
      <c r="K235" s="246"/>
      <c r="L235" s="2"/>
      <c r="M235" s="2"/>
    </row>
    <row r="236" spans="1:13" s="17" customFormat="1" ht="30" customHeight="1">
      <c r="A236" s="234" t="s">
        <v>21</v>
      </c>
      <c r="B236" s="235"/>
      <c r="C236" s="235"/>
      <c r="D236" s="235"/>
      <c r="E236" s="235"/>
      <c r="F236" s="235"/>
      <c r="G236" s="235"/>
      <c r="H236" s="235"/>
      <c r="I236" s="235"/>
      <c r="J236" s="235"/>
      <c r="K236" s="235"/>
      <c r="L236" s="18"/>
      <c r="M236" s="18"/>
    </row>
    <row r="237" spans="1:13" s="17" customFormat="1" ht="19.5">
      <c r="A237" s="21" t="s">
        <v>37</v>
      </c>
      <c r="B237" s="5"/>
      <c r="C237" s="45"/>
      <c r="D237" s="45"/>
      <c r="E237" s="45"/>
      <c r="F237" s="45"/>
      <c r="G237" s="45"/>
      <c r="H237" s="134"/>
      <c r="I237" s="46"/>
      <c r="J237" s="4"/>
      <c r="K237" s="4"/>
      <c r="L237" s="18"/>
      <c r="M237" s="18"/>
    </row>
    <row r="238" spans="1:13" s="17" customFormat="1" ht="22.5" customHeight="1">
      <c r="A238" s="240" t="s">
        <v>46</v>
      </c>
      <c r="B238" s="262"/>
      <c r="C238" s="262"/>
      <c r="D238" s="262"/>
      <c r="E238" s="262"/>
      <c r="F238" s="262"/>
      <c r="G238" s="262"/>
      <c r="H238" s="262"/>
      <c r="I238" s="304">
        <f>609588004+280797959-H234</f>
        <v>669235408</v>
      </c>
      <c r="J238" s="275"/>
      <c r="K238" s="22" t="s">
        <v>47</v>
      </c>
      <c r="M238" s="18"/>
    </row>
    <row r="239" spans="1:13" s="17" customFormat="1" ht="38.25" customHeight="1">
      <c r="A239" s="240" t="s">
        <v>48</v>
      </c>
      <c r="B239" s="241"/>
      <c r="C239" s="241"/>
      <c r="D239" s="241"/>
      <c r="E239" s="241"/>
      <c r="F239" s="241"/>
      <c r="G239" s="241"/>
      <c r="H239" s="241"/>
      <c r="I239" s="241"/>
      <c r="J239" s="241"/>
      <c r="K239" s="241"/>
      <c r="M239" s="18"/>
    </row>
    <row r="240" spans="1:13" s="17" customFormat="1" ht="22.5" customHeight="1">
      <c r="A240" s="15" t="s">
        <v>19</v>
      </c>
      <c r="B240" s="16"/>
      <c r="C240" s="27"/>
      <c r="D240" s="27"/>
      <c r="E240" s="27"/>
      <c r="F240" s="27"/>
      <c r="G240" s="27"/>
      <c r="H240" s="16"/>
      <c r="I240" s="16"/>
      <c r="J240" s="16"/>
      <c r="K240" s="16"/>
      <c r="M240" s="18"/>
    </row>
    <row r="241" spans="1:13" s="17" customFormat="1" ht="39" customHeight="1">
      <c r="A241" s="239" t="s">
        <v>289</v>
      </c>
      <c r="B241" s="238"/>
      <c r="C241" s="238"/>
      <c r="D241" s="238"/>
      <c r="E241" s="238"/>
      <c r="F241" s="238"/>
      <c r="G241" s="238"/>
      <c r="H241" s="238"/>
      <c r="I241" s="238"/>
      <c r="J241" s="238"/>
      <c r="K241" s="238"/>
      <c r="M241" s="18"/>
    </row>
    <row r="242" spans="1:13" s="17" customFormat="1" ht="22.5" customHeight="1">
      <c r="A242" s="238" t="s">
        <v>290</v>
      </c>
      <c r="B242" s="238"/>
      <c r="C242" s="238"/>
      <c r="D242" s="238"/>
      <c r="E242" s="238"/>
      <c r="F242" s="238"/>
      <c r="G242" s="238"/>
      <c r="H242" s="238"/>
      <c r="I242" s="238"/>
      <c r="J242" s="238"/>
      <c r="K242" s="238"/>
      <c r="M242" s="18"/>
    </row>
    <row r="243" spans="1:13" s="17" customFormat="1" ht="22.5" customHeight="1">
      <c r="A243" s="242" t="s">
        <v>30</v>
      </c>
      <c r="B243" s="243"/>
      <c r="C243" s="243"/>
      <c r="D243" s="243"/>
      <c r="E243" s="243"/>
      <c r="F243" s="243"/>
      <c r="G243" s="243"/>
      <c r="H243" s="243"/>
      <c r="I243" s="243"/>
      <c r="J243" s="243"/>
      <c r="K243" s="243"/>
      <c r="M243" s="18"/>
    </row>
    <row r="244" spans="1:13" s="17" customFormat="1" ht="22.5" customHeight="1">
      <c r="A244" s="242" t="s">
        <v>29</v>
      </c>
      <c r="B244" s="243"/>
      <c r="C244" s="243"/>
      <c r="D244" s="243"/>
      <c r="E244" s="243"/>
      <c r="F244" s="243"/>
      <c r="G244" s="243"/>
      <c r="H244" s="243"/>
      <c r="I244" s="243"/>
      <c r="J244" s="243"/>
      <c r="K244" s="243"/>
      <c r="M244" s="18"/>
    </row>
    <row r="245" spans="1:13" s="17" customFormat="1" ht="22.5" customHeight="1">
      <c r="A245" s="242" t="s">
        <v>49</v>
      </c>
      <c r="B245" s="243"/>
      <c r="C245" s="243"/>
      <c r="D245" s="243"/>
      <c r="E245" s="243"/>
      <c r="F245" s="243"/>
      <c r="G245" s="243"/>
      <c r="H245" s="243"/>
      <c r="I245" s="243"/>
      <c r="J245" s="243"/>
      <c r="K245" s="243"/>
      <c r="M245" s="18"/>
    </row>
    <row r="246" spans="1:13" s="17" customFormat="1" ht="22.5" customHeight="1">
      <c r="A246" s="242" t="s">
        <v>38</v>
      </c>
      <c r="B246" s="243"/>
      <c r="C246" s="243"/>
      <c r="D246" s="243"/>
      <c r="E246" s="243"/>
      <c r="F246" s="243"/>
      <c r="G246" s="243"/>
      <c r="H246" s="243"/>
      <c r="I246" s="243"/>
      <c r="J246" s="243"/>
      <c r="K246" s="243"/>
      <c r="M246" s="18"/>
    </row>
    <row r="247" spans="1:13" s="17" customFormat="1" ht="22.5" customHeight="1">
      <c r="A247" s="242" t="s">
        <v>50</v>
      </c>
      <c r="B247" s="243"/>
      <c r="C247" s="243"/>
      <c r="D247" s="243"/>
      <c r="E247" s="243"/>
      <c r="F247" s="243"/>
      <c r="G247" s="243"/>
      <c r="H247" s="243"/>
      <c r="I247" s="243"/>
      <c r="J247" s="243"/>
      <c r="K247" s="243"/>
      <c r="M247" s="18"/>
    </row>
    <row r="248" spans="1:13" ht="15.75">
      <c r="A248" s="3" t="s">
        <v>17</v>
      </c>
      <c r="B248" s="4"/>
      <c r="C248" s="45"/>
      <c r="D248" s="45"/>
      <c r="E248" s="45"/>
      <c r="F248" s="45"/>
      <c r="G248" s="45"/>
      <c r="H248" s="135" t="s">
        <v>4</v>
      </c>
      <c r="I248" s="46"/>
      <c r="J248" s="4"/>
      <c r="K248" s="4"/>
      <c r="M248" s="2"/>
    </row>
    <row r="249" spans="1:13" ht="15.75">
      <c r="A249" s="3" t="s">
        <v>225</v>
      </c>
      <c r="B249" s="4"/>
      <c r="C249" s="45"/>
      <c r="D249" s="45"/>
      <c r="E249" s="45"/>
      <c r="F249" s="45"/>
      <c r="G249" s="45"/>
      <c r="H249" s="135" t="s">
        <v>5</v>
      </c>
      <c r="I249" s="46"/>
      <c r="J249" s="4"/>
      <c r="K249" s="4"/>
      <c r="M249" s="2"/>
    </row>
    <row r="250" spans="1:13" ht="15.75">
      <c r="A250" s="3" t="s">
        <v>280</v>
      </c>
      <c r="B250" s="4"/>
      <c r="C250" s="45"/>
      <c r="D250" s="45"/>
      <c r="E250" s="45"/>
      <c r="F250" s="45"/>
      <c r="G250" s="45"/>
      <c r="H250" s="46"/>
      <c r="I250" s="46"/>
      <c r="J250" s="4"/>
      <c r="K250" s="4"/>
      <c r="M250" s="2"/>
    </row>
    <row r="251" spans="1:13" ht="15.75">
      <c r="A251" s="4"/>
      <c r="B251" s="4"/>
      <c r="C251" s="45"/>
      <c r="D251" s="45"/>
      <c r="E251" s="45"/>
      <c r="F251" s="45"/>
      <c r="G251" s="45"/>
      <c r="H251" s="46"/>
      <c r="I251" s="46"/>
      <c r="J251" s="4"/>
      <c r="K251" s="4"/>
      <c r="M251" s="2"/>
    </row>
    <row r="252" spans="1:13" ht="15.75">
      <c r="A252" s="3" t="s">
        <v>6</v>
      </c>
      <c r="B252" s="4"/>
      <c r="C252" s="45"/>
      <c r="D252" s="45"/>
      <c r="E252" s="45"/>
      <c r="F252" s="45"/>
      <c r="G252" s="45"/>
      <c r="H252" s="135" t="s">
        <v>7</v>
      </c>
      <c r="I252" s="46"/>
      <c r="J252" s="4"/>
      <c r="K252" s="4"/>
      <c r="M252" s="2"/>
    </row>
    <row r="253" spans="1:13" ht="15.75">
      <c r="A253" s="3" t="s">
        <v>5</v>
      </c>
      <c r="B253" s="4"/>
      <c r="C253" s="45"/>
      <c r="D253" s="45"/>
      <c r="E253" s="45"/>
      <c r="F253" s="45"/>
      <c r="G253" s="45"/>
      <c r="H253" s="135" t="s">
        <v>11</v>
      </c>
      <c r="I253" s="46"/>
      <c r="J253" s="4"/>
      <c r="K253" s="4"/>
      <c r="M253" s="2"/>
    </row>
    <row r="254" spans="1:13" ht="27.75" customHeight="1">
      <c r="A254" s="236" t="s">
        <v>18</v>
      </c>
      <c r="B254" s="237"/>
      <c r="C254" s="237"/>
      <c r="D254" s="237"/>
      <c r="E254" s="237"/>
      <c r="F254" s="237"/>
      <c r="G254" s="237"/>
      <c r="H254" s="237"/>
      <c r="I254" s="237"/>
      <c r="J254" s="237"/>
      <c r="K254" s="237"/>
      <c r="M254" s="2"/>
    </row>
    <row r="255" spans="1:13" ht="15.75">
      <c r="A255" s="4"/>
      <c r="B255" s="4"/>
      <c r="C255" s="45"/>
      <c r="D255" s="45"/>
      <c r="E255" s="45"/>
      <c r="F255" s="45"/>
      <c r="G255" s="45"/>
      <c r="H255" s="46"/>
      <c r="I255" s="46"/>
      <c r="J255" s="4"/>
      <c r="K255" s="4"/>
      <c r="M255" s="2"/>
    </row>
    <row r="256" spans="1:13" ht="15.75">
      <c r="A256" s="4"/>
      <c r="B256" s="4"/>
      <c r="C256" s="45"/>
      <c r="D256" s="45"/>
      <c r="E256" s="45"/>
      <c r="F256" s="45"/>
      <c r="G256" s="45"/>
      <c r="H256" s="46"/>
      <c r="I256" s="46"/>
      <c r="J256" s="4"/>
      <c r="K256" s="4"/>
      <c r="M256" s="2"/>
    </row>
    <row r="257" spans="1:13" ht="15.75">
      <c r="A257" s="4"/>
      <c r="B257" s="4"/>
      <c r="C257" s="45"/>
      <c r="D257" s="45"/>
      <c r="E257" s="45"/>
      <c r="F257" s="45"/>
      <c r="G257" s="45"/>
      <c r="H257" s="46"/>
      <c r="I257" s="136"/>
      <c r="J257" s="4"/>
      <c r="K257" s="4"/>
      <c r="M257" s="2"/>
    </row>
    <row r="258" spans="1:13" ht="15.75">
      <c r="A258" s="4"/>
      <c r="B258" s="4"/>
      <c r="C258" s="45"/>
      <c r="D258" s="45"/>
      <c r="E258" s="45"/>
      <c r="F258" s="45"/>
      <c r="G258" s="45"/>
      <c r="H258" s="46"/>
      <c r="I258" s="46"/>
      <c r="J258" s="4"/>
      <c r="K258" s="4"/>
      <c r="M258" s="2"/>
    </row>
    <row r="259" spans="1:13" ht="15.75">
      <c r="A259" s="4"/>
      <c r="B259" s="4"/>
      <c r="C259" s="45"/>
      <c r="D259" s="45"/>
      <c r="E259" s="45"/>
      <c r="F259" s="45"/>
      <c r="G259" s="45"/>
      <c r="H259" s="46"/>
      <c r="I259" s="46"/>
      <c r="J259" s="4"/>
      <c r="K259" s="4"/>
      <c r="M259" s="2"/>
    </row>
    <row r="260" spans="1:13" ht="15.75">
      <c r="A260" s="4"/>
      <c r="B260" s="4"/>
      <c r="C260" s="45"/>
      <c r="D260" s="45"/>
      <c r="E260" s="45"/>
      <c r="F260" s="45"/>
      <c r="G260" s="45"/>
      <c r="H260" s="46"/>
      <c r="I260" s="46"/>
      <c r="J260" s="4"/>
      <c r="K260" s="4"/>
      <c r="M260" s="2"/>
    </row>
    <row r="261" spans="1:13" ht="15.75">
      <c r="A261" s="4"/>
      <c r="B261" s="4"/>
      <c r="C261" s="45"/>
      <c r="D261" s="45"/>
      <c r="E261" s="45"/>
      <c r="F261" s="45"/>
      <c r="G261" s="45"/>
      <c r="H261" s="46"/>
      <c r="I261" s="46"/>
      <c r="J261" s="4"/>
      <c r="K261" s="4"/>
      <c r="M261" s="2"/>
    </row>
    <row r="262" spans="1:13" ht="15.75">
      <c r="A262" s="4"/>
      <c r="B262" s="4"/>
      <c r="C262" s="45"/>
      <c r="D262" s="45"/>
      <c r="E262" s="45"/>
      <c r="F262" s="45"/>
      <c r="G262" s="45"/>
      <c r="H262" s="46"/>
      <c r="I262" s="46"/>
      <c r="J262" s="4"/>
      <c r="K262" s="4"/>
      <c r="M262" s="2"/>
    </row>
    <row r="263" spans="1:13" ht="15.75">
      <c r="A263" s="4"/>
      <c r="B263" s="4"/>
      <c r="C263" s="45"/>
      <c r="D263" s="45"/>
      <c r="E263" s="45"/>
      <c r="F263" s="45"/>
      <c r="G263" s="45"/>
      <c r="H263" s="46"/>
      <c r="I263" s="46"/>
      <c r="J263" s="4"/>
      <c r="K263" s="4"/>
      <c r="M263" s="2"/>
    </row>
    <row r="264" spans="1:13" ht="15.75">
      <c r="A264" s="4"/>
      <c r="B264" s="4"/>
      <c r="C264" s="45"/>
      <c r="D264" s="45"/>
      <c r="E264" s="45"/>
      <c r="F264" s="45"/>
      <c r="G264" s="45"/>
      <c r="H264" s="46"/>
      <c r="I264" s="46"/>
      <c r="J264" s="4"/>
      <c r="K264" s="4"/>
      <c r="M264" s="2"/>
    </row>
    <row r="265" spans="1:13" ht="15.75">
      <c r="A265" s="4"/>
      <c r="B265" s="4"/>
      <c r="C265" s="45"/>
      <c r="D265" s="45"/>
      <c r="E265" s="45"/>
      <c r="F265" s="45"/>
      <c r="G265" s="45"/>
      <c r="H265" s="46"/>
      <c r="I265" s="46"/>
      <c r="J265" s="4"/>
      <c r="K265" s="4"/>
      <c r="M265" s="2"/>
    </row>
    <row r="266" spans="1:13" ht="15.75">
      <c r="A266" s="4"/>
      <c r="B266" s="4"/>
      <c r="C266" s="45"/>
      <c r="D266" s="45"/>
      <c r="E266" s="45"/>
      <c r="F266" s="45"/>
      <c r="G266" s="45"/>
      <c r="H266" s="46"/>
      <c r="I266" s="46"/>
      <c r="J266" s="4"/>
      <c r="K266" s="4"/>
      <c r="M266" s="2"/>
    </row>
    <row r="267" spans="1:13" ht="15.75">
      <c r="A267" s="4"/>
      <c r="B267" s="4"/>
      <c r="C267" s="45"/>
      <c r="D267" s="45"/>
      <c r="E267" s="45"/>
      <c r="F267" s="45"/>
      <c r="G267" s="45"/>
      <c r="H267" s="46"/>
      <c r="I267" s="46"/>
      <c r="J267" s="4"/>
      <c r="K267" s="4"/>
      <c r="M267" s="2"/>
    </row>
    <row r="268" spans="1:13" ht="15.75">
      <c r="A268" s="4"/>
      <c r="B268" s="4"/>
      <c r="C268" s="45"/>
      <c r="D268" s="45"/>
      <c r="E268" s="45"/>
      <c r="F268" s="45"/>
      <c r="G268" s="45"/>
      <c r="H268" s="46"/>
      <c r="I268" s="46"/>
      <c r="J268" s="4"/>
      <c r="K268" s="4"/>
      <c r="M268" s="2"/>
    </row>
    <row r="269" spans="1:13" ht="15.75">
      <c r="A269" s="4"/>
      <c r="B269" s="4"/>
      <c r="C269" s="45"/>
      <c r="D269" s="45"/>
      <c r="E269" s="45"/>
      <c r="F269" s="45"/>
      <c r="G269" s="45"/>
      <c r="H269" s="46"/>
      <c r="I269" s="46"/>
      <c r="J269" s="4"/>
      <c r="K269" s="4"/>
      <c r="M269" s="2"/>
    </row>
    <row r="270" spans="1:13" ht="15.75">
      <c r="A270" s="4"/>
      <c r="B270" s="4"/>
      <c r="C270" s="45"/>
      <c r="D270" s="45"/>
      <c r="E270" s="45"/>
      <c r="F270" s="45"/>
      <c r="G270" s="45"/>
      <c r="H270" s="46"/>
      <c r="I270" s="46"/>
      <c r="J270" s="4"/>
      <c r="K270" s="4"/>
      <c r="M270" s="2"/>
    </row>
    <row r="271" spans="1:13" ht="15.75">
      <c r="A271" s="4"/>
      <c r="B271" s="4"/>
      <c r="C271" s="45"/>
      <c r="D271" s="45"/>
      <c r="E271" s="45"/>
      <c r="F271" s="45"/>
      <c r="G271" s="45"/>
      <c r="H271" s="46"/>
      <c r="I271" s="46"/>
      <c r="J271" s="4"/>
      <c r="K271" s="4"/>
      <c r="M271" s="2"/>
    </row>
    <row r="272" spans="1:13" ht="15.75">
      <c r="A272" s="4"/>
      <c r="B272" s="4"/>
      <c r="C272" s="45"/>
      <c r="D272" s="45"/>
      <c r="E272" s="45"/>
      <c r="F272" s="45"/>
      <c r="G272" s="45"/>
      <c r="H272" s="46"/>
      <c r="I272" s="46"/>
      <c r="J272" s="4"/>
      <c r="K272" s="4"/>
      <c r="M272" s="2"/>
    </row>
    <row r="273" spans="1:13" ht="15.75">
      <c r="A273" s="4"/>
      <c r="B273" s="4"/>
      <c r="C273" s="45"/>
      <c r="D273" s="45"/>
      <c r="E273" s="45"/>
      <c r="F273" s="45"/>
      <c r="G273" s="45"/>
      <c r="H273" s="46"/>
      <c r="I273" s="46"/>
      <c r="J273" s="4"/>
      <c r="K273" s="4"/>
      <c r="M273" s="2"/>
    </row>
    <row r="274" spans="1:13" ht="15.75">
      <c r="A274" s="4"/>
      <c r="B274" s="4"/>
      <c r="C274" s="45"/>
      <c r="D274" s="45"/>
      <c r="E274" s="45"/>
      <c r="F274" s="45"/>
      <c r="G274" s="45"/>
      <c r="H274" s="46"/>
      <c r="I274" s="46"/>
      <c r="J274" s="4"/>
      <c r="K274" s="4"/>
      <c r="M274" s="2"/>
    </row>
    <row r="275" ht="15.75">
      <c r="M275" s="2"/>
    </row>
    <row r="276" ht="15.75">
      <c r="M276" s="2"/>
    </row>
    <row r="277" ht="15.75">
      <c r="M277" s="2"/>
    </row>
    <row r="278" ht="15.75">
      <c r="M278" s="2"/>
    </row>
    <row r="279" ht="15.75">
      <c r="M279" s="2"/>
    </row>
    <row r="280" ht="15.75">
      <c r="M280" s="2"/>
    </row>
    <row r="281" ht="15.75">
      <c r="M281" s="2"/>
    </row>
    <row r="282" ht="15.75">
      <c r="M282" s="2"/>
    </row>
    <row r="283" ht="15.75">
      <c r="M283" s="2"/>
    </row>
    <row r="284" ht="15.75">
      <c r="M284" s="2"/>
    </row>
  </sheetData>
  <sheetProtection/>
  <mergeCells count="456">
    <mergeCell ref="J99:K99"/>
    <mergeCell ref="A101:B101"/>
    <mergeCell ref="A102:B102"/>
    <mergeCell ref="J101:K101"/>
    <mergeCell ref="J102:K102"/>
    <mergeCell ref="J223:K223"/>
    <mergeCell ref="J224:K224"/>
    <mergeCell ref="A83:B83"/>
    <mergeCell ref="A78:C78"/>
    <mergeCell ref="J220:K220"/>
    <mergeCell ref="A205:B205"/>
    <mergeCell ref="A206:B206"/>
    <mergeCell ref="A207:B207"/>
    <mergeCell ref="A209:B209"/>
    <mergeCell ref="A210:B210"/>
    <mergeCell ref="A232:B232"/>
    <mergeCell ref="A233:B233"/>
    <mergeCell ref="A103:B103"/>
    <mergeCell ref="A99:C99"/>
    <mergeCell ref="A100:B100"/>
    <mergeCell ref="A224:B224"/>
    <mergeCell ref="A221:C221"/>
    <mergeCell ref="A222:B222"/>
    <mergeCell ref="A203:B203"/>
    <mergeCell ref="A204:B204"/>
    <mergeCell ref="A217:B217"/>
    <mergeCell ref="J215:K215"/>
    <mergeCell ref="J216:K216"/>
    <mergeCell ref="J217:K217"/>
    <mergeCell ref="A201:B201"/>
    <mergeCell ref="A202:B202"/>
    <mergeCell ref="A216:B216"/>
    <mergeCell ref="A215:B215"/>
    <mergeCell ref="A211:B211"/>
    <mergeCell ref="A212:B212"/>
    <mergeCell ref="A213:B213"/>
    <mergeCell ref="J211:K211"/>
    <mergeCell ref="J212:K212"/>
    <mergeCell ref="J213:K213"/>
    <mergeCell ref="J214:K214"/>
    <mergeCell ref="J207:K207"/>
    <mergeCell ref="J209:K209"/>
    <mergeCell ref="J210:K210"/>
    <mergeCell ref="J208:K208"/>
    <mergeCell ref="A138:B138"/>
    <mergeCell ref="A137:B137"/>
    <mergeCell ref="A135:B135"/>
    <mergeCell ref="A134:B134"/>
    <mergeCell ref="A126:B126"/>
    <mergeCell ref="A127:B127"/>
    <mergeCell ref="A128:B128"/>
    <mergeCell ref="A136:B136"/>
    <mergeCell ref="A129:B129"/>
    <mergeCell ref="A130:B130"/>
    <mergeCell ref="A131:B131"/>
    <mergeCell ref="A132:B132"/>
    <mergeCell ref="A133:B133"/>
    <mergeCell ref="A122:B122"/>
    <mergeCell ref="A123:B123"/>
    <mergeCell ref="A124:B124"/>
    <mergeCell ref="A125:B125"/>
    <mergeCell ref="J136:K136"/>
    <mergeCell ref="J137:K137"/>
    <mergeCell ref="J138:K138"/>
    <mergeCell ref="J158:K158"/>
    <mergeCell ref="J139:K139"/>
    <mergeCell ref="J140:K140"/>
    <mergeCell ref="J141:K141"/>
    <mergeCell ref="J142:K142"/>
    <mergeCell ref="J143:K143"/>
    <mergeCell ref="J144:K144"/>
    <mergeCell ref="J132:K132"/>
    <mergeCell ref="J133:K133"/>
    <mergeCell ref="J134:K134"/>
    <mergeCell ref="J135:K135"/>
    <mergeCell ref="J128:K128"/>
    <mergeCell ref="J129:K129"/>
    <mergeCell ref="J130:K130"/>
    <mergeCell ref="J131:K131"/>
    <mergeCell ref="J124:K124"/>
    <mergeCell ref="J125:K125"/>
    <mergeCell ref="J126:K126"/>
    <mergeCell ref="J127:K127"/>
    <mergeCell ref="A97:B97"/>
    <mergeCell ref="J97:K97"/>
    <mergeCell ref="J98:K98"/>
    <mergeCell ref="J77:K77"/>
    <mergeCell ref="A79:B79"/>
    <mergeCell ref="A80:B80"/>
    <mergeCell ref="A81:B81"/>
    <mergeCell ref="A82:B82"/>
    <mergeCell ref="J79:K79"/>
    <mergeCell ref="J80:K80"/>
    <mergeCell ref="A238:H238"/>
    <mergeCell ref="I238:J238"/>
    <mergeCell ref="A53:B53"/>
    <mergeCell ref="A54:B54"/>
    <mergeCell ref="A55:B55"/>
    <mergeCell ref="A56:B56"/>
    <mergeCell ref="A57:B57"/>
    <mergeCell ref="A61:B61"/>
    <mergeCell ref="A60:B60"/>
    <mergeCell ref="A59:B59"/>
    <mergeCell ref="A231:B231"/>
    <mergeCell ref="A228:B228"/>
    <mergeCell ref="J228:K228"/>
    <mergeCell ref="A229:B229"/>
    <mergeCell ref="A230:B230"/>
    <mergeCell ref="J230:K230"/>
    <mergeCell ref="J231:K231"/>
    <mergeCell ref="A104:B104"/>
    <mergeCell ref="J157:K157"/>
    <mergeCell ref="A200:B200"/>
    <mergeCell ref="J159:K159"/>
    <mergeCell ref="A105:B105"/>
    <mergeCell ref="J105:K105"/>
    <mergeCell ref="A106:B106"/>
    <mergeCell ref="A107:B107"/>
    <mergeCell ref="A108:B108"/>
    <mergeCell ref="A109:B109"/>
    <mergeCell ref="J76:K76"/>
    <mergeCell ref="A8:K8"/>
    <mergeCell ref="A40:B40"/>
    <mergeCell ref="A12:K12"/>
    <mergeCell ref="J19:K19"/>
    <mergeCell ref="A14:K14"/>
    <mergeCell ref="J61:K61"/>
    <mergeCell ref="A58:B58"/>
    <mergeCell ref="A41:C41"/>
    <mergeCell ref="A42:B42"/>
    <mergeCell ref="A95:B95"/>
    <mergeCell ref="A15:K15"/>
    <mergeCell ref="A77:B77"/>
    <mergeCell ref="A76:B76"/>
    <mergeCell ref="A18:B18"/>
    <mergeCell ref="A19:B19"/>
    <mergeCell ref="J95:K95"/>
    <mergeCell ref="A45:B45"/>
    <mergeCell ref="J45:K45"/>
    <mergeCell ref="A20:B20"/>
    <mergeCell ref="A2:K2"/>
    <mergeCell ref="A17:B17"/>
    <mergeCell ref="A10:K10"/>
    <mergeCell ref="J17:K17"/>
    <mergeCell ref="A9:K9"/>
    <mergeCell ref="J160:K160"/>
    <mergeCell ref="J234:K234"/>
    <mergeCell ref="A160:B160"/>
    <mergeCell ref="A161:B161"/>
    <mergeCell ref="A162:B162"/>
    <mergeCell ref="A163:B163"/>
    <mergeCell ref="A164:B164"/>
    <mergeCell ref="A165:B165"/>
    <mergeCell ref="A166:B166"/>
    <mergeCell ref="A167:B167"/>
    <mergeCell ref="A158:B158"/>
    <mergeCell ref="A159:B159"/>
    <mergeCell ref="A219:B219"/>
    <mergeCell ref="A214:B214"/>
    <mergeCell ref="A208:B208"/>
    <mergeCell ref="A196:B196"/>
    <mergeCell ref="A197:B197"/>
    <mergeCell ref="A198:B198"/>
    <mergeCell ref="A168:B168"/>
    <mergeCell ref="A169:B169"/>
    <mergeCell ref="A98:B98"/>
    <mergeCell ref="A157:B157"/>
    <mergeCell ref="A3:K3"/>
    <mergeCell ref="J104:K104"/>
    <mergeCell ref="A13:K13"/>
    <mergeCell ref="A4:K4"/>
    <mergeCell ref="A5:K5"/>
    <mergeCell ref="J16:K16"/>
    <mergeCell ref="A84:B84"/>
    <mergeCell ref="J84:K84"/>
    <mergeCell ref="A234:B234"/>
    <mergeCell ref="A235:K235"/>
    <mergeCell ref="A199:B199"/>
    <mergeCell ref="A225:B225"/>
    <mergeCell ref="J225:K225"/>
    <mergeCell ref="A227:B227"/>
    <mergeCell ref="J201:K201"/>
    <mergeCell ref="J202:K202"/>
    <mergeCell ref="J232:K232"/>
    <mergeCell ref="J233:K233"/>
    <mergeCell ref="A236:K236"/>
    <mergeCell ref="A254:K254"/>
    <mergeCell ref="A242:K242"/>
    <mergeCell ref="A241:K241"/>
    <mergeCell ref="A239:K239"/>
    <mergeCell ref="A243:K243"/>
    <mergeCell ref="A245:K245"/>
    <mergeCell ref="A244:K244"/>
    <mergeCell ref="A247:K247"/>
    <mergeCell ref="A246:K246"/>
    <mergeCell ref="J20:K20"/>
    <mergeCell ref="A21:B21"/>
    <mergeCell ref="A22:B22"/>
    <mergeCell ref="A23:B23"/>
    <mergeCell ref="A24:B24"/>
    <mergeCell ref="A25:B25"/>
    <mergeCell ref="A26:B26"/>
    <mergeCell ref="J60:K60"/>
    <mergeCell ref="A43:B43"/>
    <mergeCell ref="A44:B44"/>
    <mergeCell ref="J44:K44"/>
    <mergeCell ref="J42:K42"/>
    <mergeCell ref="J43:K43"/>
    <mergeCell ref="J57:K57"/>
    <mergeCell ref="J18:K18"/>
    <mergeCell ref="J59:K59"/>
    <mergeCell ref="A27:B27"/>
    <mergeCell ref="A28:B28"/>
    <mergeCell ref="J21:K21"/>
    <mergeCell ref="J22:K22"/>
    <mergeCell ref="J23:K23"/>
    <mergeCell ref="J24:K24"/>
    <mergeCell ref="J25:K25"/>
    <mergeCell ref="J26:K26"/>
    <mergeCell ref="J58:K58"/>
    <mergeCell ref="J27:K27"/>
    <mergeCell ref="J28:K28"/>
    <mergeCell ref="J55:K55"/>
    <mergeCell ref="J56:K56"/>
    <mergeCell ref="J52:K52"/>
    <mergeCell ref="J53:K53"/>
    <mergeCell ref="J54:K54"/>
    <mergeCell ref="J41:K41"/>
    <mergeCell ref="A29:B29"/>
    <mergeCell ref="A39:B39"/>
    <mergeCell ref="J50:K50"/>
    <mergeCell ref="J51:K51"/>
    <mergeCell ref="J29:K29"/>
    <mergeCell ref="J39:K39"/>
    <mergeCell ref="J46:K46"/>
    <mergeCell ref="J47:K47"/>
    <mergeCell ref="J48:K48"/>
    <mergeCell ref="J49:K49"/>
    <mergeCell ref="A46:B46"/>
    <mergeCell ref="A47:B47"/>
    <mergeCell ref="A48:B48"/>
    <mergeCell ref="A49:B49"/>
    <mergeCell ref="A50:B50"/>
    <mergeCell ref="A51:B51"/>
    <mergeCell ref="A52:B52"/>
    <mergeCell ref="A85:B85"/>
    <mergeCell ref="A67:B67"/>
    <mergeCell ref="A68:B68"/>
    <mergeCell ref="A69:B69"/>
    <mergeCell ref="A70:B70"/>
    <mergeCell ref="A74:B74"/>
    <mergeCell ref="A75:B75"/>
    <mergeCell ref="A86:B86"/>
    <mergeCell ref="A87:B87"/>
    <mergeCell ref="J85:K85"/>
    <mergeCell ref="J86:K86"/>
    <mergeCell ref="J87:K87"/>
    <mergeCell ref="A88:B88"/>
    <mergeCell ref="A89:B89"/>
    <mergeCell ref="A90:B90"/>
    <mergeCell ref="A91:B91"/>
    <mergeCell ref="A92:B92"/>
    <mergeCell ref="A93:B93"/>
    <mergeCell ref="A94:B94"/>
    <mergeCell ref="A116:B116"/>
    <mergeCell ref="A110:B110"/>
    <mergeCell ref="A111:B111"/>
    <mergeCell ref="A112:B112"/>
    <mergeCell ref="A113:B113"/>
    <mergeCell ref="A114:B114"/>
    <mergeCell ref="A115:B115"/>
    <mergeCell ref="J88:K88"/>
    <mergeCell ref="J89:K89"/>
    <mergeCell ref="J90:K90"/>
    <mergeCell ref="J91:K91"/>
    <mergeCell ref="J92:K92"/>
    <mergeCell ref="J93:K93"/>
    <mergeCell ref="J94:K94"/>
    <mergeCell ref="J203:K203"/>
    <mergeCell ref="J197:K197"/>
    <mergeCell ref="J198:K198"/>
    <mergeCell ref="J199:K199"/>
    <mergeCell ref="J196:K196"/>
    <mergeCell ref="J195:K195"/>
    <mergeCell ref="J181:K181"/>
    <mergeCell ref="A117:B117"/>
    <mergeCell ref="A118:B118"/>
    <mergeCell ref="A119:B119"/>
    <mergeCell ref="A120:B120"/>
    <mergeCell ref="A121:B121"/>
    <mergeCell ref="J120:K120"/>
    <mergeCell ref="J121:K121"/>
    <mergeCell ref="J106:K106"/>
    <mergeCell ref="J107:K107"/>
    <mergeCell ref="J108:K108"/>
    <mergeCell ref="J109:K109"/>
    <mergeCell ref="J110:K110"/>
    <mergeCell ref="J111:K111"/>
    <mergeCell ref="J112:K112"/>
    <mergeCell ref="J113:K113"/>
    <mergeCell ref="J114:K114"/>
    <mergeCell ref="J115:K115"/>
    <mergeCell ref="J116:K116"/>
    <mergeCell ref="J117:K117"/>
    <mergeCell ref="J204:K204"/>
    <mergeCell ref="J182:K182"/>
    <mergeCell ref="J183:K183"/>
    <mergeCell ref="J184:K184"/>
    <mergeCell ref="J185:K185"/>
    <mergeCell ref="J186:K186"/>
    <mergeCell ref="J187:K187"/>
    <mergeCell ref="J118:K118"/>
    <mergeCell ref="J119:K119"/>
    <mergeCell ref="J122:K122"/>
    <mergeCell ref="J123:K123"/>
    <mergeCell ref="A170:B170"/>
    <mergeCell ref="A171:B171"/>
    <mergeCell ref="J161:K161"/>
    <mergeCell ref="J162:K162"/>
    <mergeCell ref="J163:K163"/>
    <mergeCell ref="J164:K164"/>
    <mergeCell ref="J165:K165"/>
    <mergeCell ref="J166:K166"/>
    <mergeCell ref="A172:B172"/>
    <mergeCell ref="A173:B173"/>
    <mergeCell ref="A174:B174"/>
    <mergeCell ref="A175:B175"/>
    <mergeCell ref="A180:B180"/>
    <mergeCell ref="A179:B179"/>
    <mergeCell ref="A178:B178"/>
    <mergeCell ref="A176:B176"/>
    <mergeCell ref="A177:B177"/>
    <mergeCell ref="A181:B181"/>
    <mergeCell ref="A182:B182"/>
    <mergeCell ref="A183:B183"/>
    <mergeCell ref="A190:B190"/>
    <mergeCell ref="A189:B189"/>
    <mergeCell ref="A188:B188"/>
    <mergeCell ref="A184:B184"/>
    <mergeCell ref="A185:B185"/>
    <mergeCell ref="A186:B186"/>
    <mergeCell ref="A187:B187"/>
    <mergeCell ref="A195:B195"/>
    <mergeCell ref="A194:B194"/>
    <mergeCell ref="J188:K188"/>
    <mergeCell ref="J189:K189"/>
    <mergeCell ref="J190:K190"/>
    <mergeCell ref="J194:K194"/>
    <mergeCell ref="J167:K167"/>
    <mergeCell ref="J168:K168"/>
    <mergeCell ref="J169:K169"/>
    <mergeCell ref="J170:K170"/>
    <mergeCell ref="J175:K175"/>
    <mergeCell ref="J81:K81"/>
    <mergeCell ref="J82:K82"/>
    <mergeCell ref="J83:K83"/>
    <mergeCell ref="J100:K100"/>
    <mergeCell ref="J103:K103"/>
    <mergeCell ref="J171:K171"/>
    <mergeCell ref="J172:K172"/>
    <mergeCell ref="J173:K173"/>
    <mergeCell ref="J174:K174"/>
    <mergeCell ref="J176:K176"/>
    <mergeCell ref="J177:K177"/>
    <mergeCell ref="J178:K178"/>
    <mergeCell ref="J179:K179"/>
    <mergeCell ref="J180:K180"/>
    <mergeCell ref="A226:B226"/>
    <mergeCell ref="J226:K226"/>
    <mergeCell ref="J219:K219"/>
    <mergeCell ref="J200:K200"/>
    <mergeCell ref="A220:B220"/>
    <mergeCell ref="J205:K205"/>
    <mergeCell ref="J206:K206"/>
    <mergeCell ref="A223:B223"/>
    <mergeCell ref="J222:K222"/>
    <mergeCell ref="A30:B30"/>
    <mergeCell ref="A31:B31"/>
    <mergeCell ref="A32:B32"/>
    <mergeCell ref="A33:B33"/>
    <mergeCell ref="A34:B34"/>
    <mergeCell ref="A35:B35"/>
    <mergeCell ref="A36:B36"/>
    <mergeCell ref="A37:B37"/>
    <mergeCell ref="A38:B38"/>
    <mergeCell ref="J30:K30"/>
    <mergeCell ref="J31:K31"/>
    <mergeCell ref="J32:K32"/>
    <mergeCell ref="J33:K33"/>
    <mergeCell ref="J34:K34"/>
    <mergeCell ref="J35:K35"/>
    <mergeCell ref="J36:K36"/>
    <mergeCell ref="J37:K37"/>
    <mergeCell ref="J38:K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6:B156"/>
    <mergeCell ref="A155:B155"/>
    <mergeCell ref="A153:B153"/>
    <mergeCell ref="A154:B15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A62:B62"/>
    <mergeCell ref="A63:B63"/>
    <mergeCell ref="A64:B64"/>
    <mergeCell ref="A65:B65"/>
    <mergeCell ref="A66:B66"/>
    <mergeCell ref="A73:B73"/>
    <mergeCell ref="A72:B72"/>
    <mergeCell ref="A71:B71"/>
    <mergeCell ref="A96:B96"/>
    <mergeCell ref="J96:K96"/>
    <mergeCell ref="A218:B218"/>
    <mergeCell ref="J218:K218"/>
    <mergeCell ref="A191:B191"/>
    <mergeCell ref="A192:B192"/>
    <mergeCell ref="A193:B193"/>
    <mergeCell ref="J191:K191"/>
    <mergeCell ref="J192:K192"/>
    <mergeCell ref="J193:K193"/>
  </mergeCells>
  <printOptions horizontalCentered="1"/>
  <pageMargins left="0" right="0" top="0.3937007874015748" bottom="0" header="0.3937007874015748" footer="0"/>
  <pageSetup fitToHeight="0"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戴驪燕</cp:lastModifiedBy>
  <cp:lastPrinted>2019-07-23T02:48:51Z</cp:lastPrinted>
  <dcterms:created xsi:type="dcterms:W3CDTF">2013-05-16T05:47:59Z</dcterms:created>
  <dcterms:modified xsi:type="dcterms:W3CDTF">2019-07-23T03:48:32Z</dcterms:modified>
  <cp:category>I10</cp:category>
  <cp:version/>
  <cp:contentType/>
  <cp:contentStatus/>
</cp:coreProperties>
</file>