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9315" activeTab="0"/>
  </bookViews>
  <sheets>
    <sheet name="104年第4季 " sheetId="1" r:id="rId1"/>
  </sheets>
  <definedNames>
    <definedName name="_xlnm._FilterDatabase" localSheetId="0" hidden="1">'104年第4季 '!$L$1:$L$280</definedName>
    <definedName name="_xlnm.Print_Area" localSheetId="0">'104年第4季 '!$A$1:$K$268</definedName>
    <definedName name="_xlnm.Print_Titles" localSheetId="0">'104年第4季 '!$14:$14</definedName>
  </definedNames>
  <calcPr fullCalcOnLoad="1"/>
</workbook>
</file>

<file path=xl/sharedStrings.xml><?xml version="1.0" encoding="utf-8"?>
<sst xmlns="http://schemas.openxmlformats.org/spreadsheetml/2006/main" count="667" uniqueCount="412">
  <si>
    <t>社會救助-103年度保留案</t>
  </si>
  <si>
    <t>財團法人勵馨社會福利事業基金會</t>
  </si>
  <si>
    <t>(c)</t>
  </si>
  <si>
    <t>小計</t>
  </si>
  <si>
    <t xml:space="preserve">(d)=(a)+(b)-(c）                  </t>
  </si>
  <si>
    <t>元</t>
  </si>
  <si>
    <t>業務單位</t>
  </si>
  <si>
    <t>主管簽章：</t>
  </si>
  <si>
    <t>會計單位</t>
  </si>
  <si>
    <t>機關主管</t>
  </si>
  <si>
    <t>備註：簽章欄得由各該直轄巿、縣巿政府視業務劃分，自行調整。</t>
  </si>
  <si>
    <r>
      <t xml:space="preserve">       </t>
    </r>
    <r>
      <rPr>
        <b/>
        <u val="single"/>
        <sz val="16"/>
        <color indexed="8"/>
        <rFont val="標楷體"/>
        <family val="4"/>
      </rPr>
      <t>雲林縣政府</t>
    </r>
  </si>
  <si>
    <r>
      <t>一、本年度公益彩券盈餘分配管理方式：□基金管理■收支並列□其他：</t>
    </r>
    <r>
      <rPr>
        <u val="single"/>
        <sz val="14"/>
        <color indexed="8"/>
        <rFont val="標楷體"/>
        <family val="4"/>
      </rPr>
      <t xml:space="preserve">        </t>
    </r>
    <r>
      <rPr>
        <sz val="14"/>
        <color indexed="8"/>
        <rFont val="標楷體"/>
        <family val="4"/>
      </rPr>
      <t>。</t>
    </r>
  </si>
  <si>
    <r>
      <t>（一）截至去年度</t>
    </r>
    <r>
      <rPr>
        <sz val="12"/>
        <rFont val="Times New Roman"/>
        <family val="1"/>
      </rPr>
      <t>12</t>
    </r>
    <r>
      <rPr>
        <sz val="12"/>
        <rFont val="標楷體"/>
        <family val="4"/>
      </rPr>
      <t>月底止，公益彩券盈餘分配待運用數為</t>
    </r>
  </si>
  <si>
    <r>
      <t xml:space="preserve"> </t>
    </r>
    <r>
      <rPr>
        <sz val="12"/>
        <rFont val="新細明體"/>
        <family val="1"/>
      </rPr>
      <t>元</t>
    </r>
    <r>
      <rPr>
        <sz val="12"/>
        <rFont val="Times New Roman"/>
        <family val="1"/>
      </rPr>
      <t xml:space="preserve"> </t>
    </r>
    <r>
      <rPr>
        <sz val="12"/>
        <rFont val="新細明體"/>
        <family val="1"/>
      </rPr>
      <t>。</t>
    </r>
  </si>
  <si>
    <r>
      <t>四、本年度</t>
    </r>
    <r>
      <rPr>
        <sz val="12"/>
        <color indexed="8"/>
        <rFont val="Times New Roman"/>
        <family val="1"/>
      </rPr>
      <t>1</t>
    </r>
    <r>
      <rPr>
        <sz val="12"/>
        <color indexed="8"/>
        <rFont val="標楷體"/>
        <family val="4"/>
      </rPr>
      <t>月起至本季截止，累計公益彩券盈餘分配數為</t>
    </r>
  </si>
  <si>
    <t xml:space="preserve">(b)                 </t>
  </si>
  <si>
    <r>
      <t xml:space="preserve"> </t>
    </r>
    <r>
      <rPr>
        <sz val="12"/>
        <color indexed="8"/>
        <rFont val="新細明體"/>
        <family val="1"/>
      </rPr>
      <t>元</t>
    </r>
    <r>
      <rPr>
        <sz val="12"/>
        <color indexed="8"/>
        <rFont val="Times New Roman"/>
        <family val="1"/>
      </rPr>
      <t xml:space="preserve"> </t>
    </r>
    <r>
      <rPr>
        <sz val="12"/>
        <color indexed="8"/>
        <rFont val="新細明體"/>
        <family val="1"/>
      </rPr>
      <t>。</t>
    </r>
  </si>
  <si>
    <r>
      <t>第</t>
    </r>
    <r>
      <rPr>
        <sz val="12"/>
        <color indexed="8"/>
        <rFont val="Times New Roman"/>
        <family val="1"/>
      </rPr>
      <t>1</t>
    </r>
    <r>
      <rPr>
        <sz val="12"/>
        <color indexed="8"/>
        <rFont val="標楷體"/>
        <family val="4"/>
      </rPr>
      <t>季執行數</t>
    </r>
  </si>
  <si>
    <r>
      <t>第</t>
    </r>
    <r>
      <rPr>
        <sz val="12"/>
        <color indexed="8"/>
        <rFont val="Times New Roman"/>
        <family val="1"/>
      </rPr>
      <t>2</t>
    </r>
    <r>
      <rPr>
        <sz val="12"/>
        <color indexed="8"/>
        <rFont val="標楷體"/>
        <family val="4"/>
      </rPr>
      <t>季執行數</t>
    </r>
  </si>
  <si>
    <r>
      <t>第</t>
    </r>
    <r>
      <rPr>
        <sz val="12"/>
        <color indexed="8"/>
        <rFont val="Times New Roman"/>
        <family val="1"/>
      </rPr>
      <t>3</t>
    </r>
    <r>
      <rPr>
        <sz val="12"/>
        <color indexed="8"/>
        <rFont val="標楷體"/>
        <family val="4"/>
      </rPr>
      <t>季執行數</t>
    </r>
  </si>
  <si>
    <r>
      <t>第</t>
    </r>
    <r>
      <rPr>
        <sz val="12"/>
        <color indexed="8"/>
        <rFont val="Times New Roman"/>
        <family val="1"/>
      </rPr>
      <t>4</t>
    </r>
    <r>
      <rPr>
        <sz val="12"/>
        <color indexed="8"/>
        <rFont val="標楷體"/>
        <family val="4"/>
      </rPr>
      <t>季執行數</t>
    </r>
  </si>
  <si>
    <r>
      <t>本年度</t>
    </r>
    <r>
      <rPr>
        <sz val="12"/>
        <color indexed="8"/>
        <rFont val="Times New Roman"/>
        <family val="1"/>
      </rPr>
      <t>1</t>
    </r>
    <r>
      <rPr>
        <sz val="12"/>
        <color indexed="8"/>
        <rFont val="標楷體"/>
        <family val="4"/>
      </rPr>
      <t>月起至本季截止累計執行數</t>
    </r>
  </si>
  <si>
    <r>
      <t>執行率（</t>
    </r>
    <r>
      <rPr>
        <sz val="12"/>
        <color indexed="8"/>
        <rFont val="Times New Roman"/>
        <family val="1"/>
      </rPr>
      <t>%</t>
    </r>
    <r>
      <rPr>
        <sz val="12"/>
        <color indexed="8"/>
        <rFont val="標楷體"/>
        <family val="4"/>
      </rPr>
      <t>）</t>
    </r>
  </si>
  <si>
    <t>社團法人雲林縣生命線協會</t>
  </si>
  <si>
    <r>
      <t>（一）本年度</t>
    </r>
    <r>
      <rPr>
        <sz val="12"/>
        <color indexed="8"/>
        <rFont val="Times New Roman"/>
        <family val="1"/>
      </rPr>
      <t>1</t>
    </r>
    <r>
      <rPr>
        <sz val="12"/>
        <color indexed="8"/>
        <rFont val="標楷體"/>
        <family val="4"/>
      </rPr>
      <t>月起至本季截止，累計公益彩券盈餘分配待運用數</t>
    </r>
  </si>
  <si>
    <r>
      <t>簽</t>
    </r>
    <r>
      <rPr>
        <sz val="12"/>
        <color indexed="8"/>
        <rFont val="Times New Roman"/>
        <family val="1"/>
      </rPr>
      <t xml:space="preserve">    </t>
    </r>
    <r>
      <rPr>
        <sz val="12"/>
        <color indexed="8"/>
        <rFont val="標楷體"/>
        <family val="4"/>
      </rPr>
      <t>章：</t>
    </r>
  </si>
  <si>
    <t>公益彩券盈餘分配辦理社會福利事業情形季報表</t>
  </si>
  <si>
    <t xml:space="preserve">元。   </t>
  </si>
  <si>
    <t>三、以前年度剩餘款處理情形：</t>
  </si>
  <si>
    <t>(a)</t>
  </si>
  <si>
    <t>五、本年度公益彩券盈餘分配預算編列情形：</t>
  </si>
  <si>
    <t>六、公益彩券盈餘分配之執行數：</t>
  </si>
  <si>
    <t>單位：新台幣元</t>
  </si>
  <si>
    <t>福利類別及項目</t>
  </si>
  <si>
    <t>本年度預算數</t>
  </si>
  <si>
    <t>備註</t>
  </si>
  <si>
    <t>提案單位</t>
  </si>
  <si>
    <t>（一）兒童及少年福利</t>
  </si>
  <si>
    <t>財團法人台灣兒童暨家庭扶助基金會雲林分事務所</t>
  </si>
  <si>
    <t>雲林縣新知婦女會</t>
  </si>
  <si>
    <t>（二）婦女福利</t>
  </si>
  <si>
    <t>社團法人雲林縣兒童福利發展協會</t>
  </si>
  <si>
    <t>社團法人雲林縣婦幼關懷協會</t>
  </si>
  <si>
    <t>財團法人雲林縣雲萱基金會</t>
  </si>
  <si>
    <t>財團法人雲林縣雲萱基金會</t>
  </si>
  <si>
    <t>社團法人雲林縣老人福利保護協會</t>
  </si>
  <si>
    <t>社團法人雲林縣崙背鄉老人會</t>
  </si>
  <si>
    <t>雲林縣政府社會處身心障礙福利科</t>
  </si>
  <si>
    <t>社團法人雲林縣身心照護協會</t>
  </si>
  <si>
    <t>社團法人雲林縣脊髓損傷者協會</t>
  </si>
  <si>
    <t>社團法人雲林縣輔助科技服務協會</t>
  </si>
  <si>
    <t>社團法人雲林縣聽語障福利協進會</t>
  </si>
  <si>
    <t>財團法人慶興社會福利基金會</t>
  </si>
  <si>
    <t>社團法人雲林縣小天使發展協會</t>
  </si>
  <si>
    <t>社團法人雲林縣虎尾殘障福利協會</t>
  </si>
  <si>
    <t>（五）社會救助</t>
  </si>
  <si>
    <t>社會處社會救助行政科</t>
  </si>
  <si>
    <t>社團法人雲林縣佛教善行慈悲功德會</t>
  </si>
  <si>
    <t>社團法人雲林縣飛耀青年發展協會</t>
  </si>
  <si>
    <t>雲林縣政府社會處社會工作科</t>
  </si>
  <si>
    <t>中華民國新女性聯合會</t>
  </si>
  <si>
    <t>社團法人雲林縣百里香兒童青少年關懷協會</t>
  </si>
  <si>
    <t>社團法人雲林縣婦女保護會</t>
  </si>
  <si>
    <t>雲林縣百日草希望家庭協會</t>
  </si>
  <si>
    <t>雲林縣政府社會處
婦幼及少年福利科</t>
  </si>
  <si>
    <t>社團法人雲林縣復健青年協會</t>
  </si>
  <si>
    <t>雲林縣虎尾鎮安溪社區發展協會</t>
  </si>
  <si>
    <t>社團法人沐馨服務協會</t>
  </si>
  <si>
    <t>兒童及少年福利-103年度保留案</t>
  </si>
  <si>
    <t>社團法人雲林縣社會關懷協會</t>
  </si>
  <si>
    <t>社團法人雲林縣兒童福利發展協會</t>
  </si>
  <si>
    <t>社團法人雲林縣婦幼關懷協會</t>
  </si>
  <si>
    <t>雲林縣鄉土發展協會</t>
  </si>
  <si>
    <t>雲林縣婦女保護會</t>
  </si>
  <si>
    <t>社團法人雲林縣鄉土發展協會</t>
  </si>
  <si>
    <t>雲林縣新知婦女會</t>
  </si>
  <si>
    <t>社團法人雲林縣沐馨服務協會</t>
  </si>
  <si>
    <t>雲林縣虎尾鎮安溪社區發展協會</t>
  </si>
  <si>
    <t>社團法人雲林縣飛雁創業協會</t>
  </si>
  <si>
    <t>社團法人雲林縣婦女保護會</t>
  </si>
  <si>
    <t>雲林縣政府社會處
婦幼及少年福利科</t>
  </si>
  <si>
    <t>婦女福利-103年度保留案</t>
  </si>
  <si>
    <t>雲林縣政府社會處
老人福利科</t>
  </si>
  <si>
    <t>1.104年度優先採購網路平台實務操作說明會</t>
  </si>
  <si>
    <t>2.雲林縣104年度身心障礙者社區適應服務計畫</t>
  </si>
  <si>
    <t>3.104年度雲林縣身心障礙者福利與服務需求評估計畫</t>
  </si>
  <si>
    <t>4.104年度雲林縣身心障礙者社區日間照顧服務計畫</t>
  </si>
  <si>
    <t>5.104年度雲林縣身心障礙者保護服務計畫</t>
  </si>
  <si>
    <t>雲林縣政府社會處
身心障礙福利科</t>
  </si>
  <si>
    <t>社團法人雲林縣啟智協會</t>
  </si>
  <si>
    <t>社團法人雲林縣北港身心障礙福利協會</t>
  </si>
  <si>
    <t>雲林縣台西身心障礙者福利協會</t>
  </si>
  <si>
    <t>社團法人雲林縣聲暉協進會</t>
  </si>
  <si>
    <t>身心障礙福利-103年度保留案</t>
  </si>
  <si>
    <t>（三）老人福利-103年保留案</t>
  </si>
  <si>
    <t>雲林縣政府社會處
社會救助行政科</t>
  </si>
  <si>
    <t>（三）老人福利</t>
  </si>
  <si>
    <t>1.於103年第4次公彩管理委員會提出預算保留獲准。
2.本計畫已執行完畢</t>
  </si>
  <si>
    <t>1.於103年第4次公彩管理委員會提出預算保留獲准。
2.本計畫已執行完畢</t>
  </si>
  <si>
    <t>1.於103年第6次公彩管理委員會提出預算保留獲准。
2.目前已執行完畢</t>
  </si>
  <si>
    <t>社團法人雲林縣身心障礙福利協會</t>
  </si>
  <si>
    <t>社團法人雲林縣啟智協會</t>
  </si>
  <si>
    <t>社團法人雲林縣盲人福利協進會</t>
  </si>
  <si>
    <t>社團法人慶興社會福利基金會</t>
  </si>
  <si>
    <t>社團法人雲林縣身心照護協會</t>
  </si>
  <si>
    <t>社團法人雲林縣身心障礙者重建協會</t>
  </si>
  <si>
    <t>社團法人雲林縣虎尾殘障福利協會</t>
  </si>
  <si>
    <t>社團法人雲林縣復健青年協會</t>
  </si>
  <si>
    <t>1.於103年第4次公彩管理委員會提出預算保留獲准。
2.已執行完畢</t>
  </si>
  <si>
    <t>社會工作科</t>
  </si>
  <si>
    <t>1.預計於104年第2次委員會提出預算保留案。
2.本案已結案。
3.本案總金額計192,000元，補助7團體辦理，結案6案，1件保留案。。</t>
  </si>
  <si>
    <t>1.80%預算-公彩盈餘分配收入支應130,116,350元。
2.使用101年度超收數(77,012,423)及97年度超收數(7,408,306)編列預算使用。
3.該項計畫經費無流用及勻支情形。
4.目前已執行完畢</t>
  </si>
  <si>
    <t>1.使用101年度超收數(11,261,733)及102年度超收數(8,738,267)編列預算使用。
3.該項計畫經費無流用及勻支情形。
3.目前已執行完畢</t>
  </si>
  <si>
    <t>社團法人雲林縣志願服務協會</t>
  </si>
  <si>
    <t>雲林縣老人會</t>
  </si>
  <si>
    <t>1.使用98年度超收數編列預算使用。
2.該項計畫經費無流用及勻支情形。
3.本案目前已執行完畢。</t>
  </si>
  <si>
    <t>1.使用102年度超收數編列預算使用。
2.該項計畫經費無流用及勻支情形。
本案已執行完畢</t>
  </si>
  <si>
    <t>雲林縣政府老人福利科</t>
  </si>
  <si>
    <t>雲林縣政府老人福利科</t>
  </si>
  <si>
    <t>3.雲林縣發展遲緩兒童學雜費用補助計畫</t>
  </si>
  <si>
    <t>4.104年身心障礙暑期夏令營</t>
  </si>
  <si>
    <t>6.「愛無限」-104年雲林縣身心障礙家庭親子成長營</t>
  </si>
  <si>
    <t>7.104年雲林縣國中夏令營</t>
  </si>
  <si>
    <t>9.104年雲林縣親子知性活動</t>
  </si>
  <si>
    <t>10.104年度雲林縣安溪兒童、青少年暑期育樂休閒活動</t>
  </si>
  <si>
    <t>11.104年雲林縣小小廚師體驗營</t>
  </si>
  <si>
    <t>12.104年度雲林縣暑期活力探索成長之旅</t>
  </si>
  <si>
    <t>13.104年度雲林縣青少年職涯探索研習營</t>
  </si>
  <si>
    <t>14.104年度雲林少年正青春～禁煙、反毒防治活動</t>
  </si>
  <si>
    <t>16.104年度雲林縣E世代兩性關係</t>
  </si>
  <si>
    <t>17.104年度雲林縣玩出親子力-親子提升團體</t>
  </si>
  <si>
    <t>18.104年度雲林縣預防脊髓損傷「青少年飆車」校園宣導活動計畫</t>
  </si>
  <si>
    <t>20.104年度雲林縣「愛的展現‧親子互動成長研習班」</t>
  </si>
  <si>
    <t>其他待審議之申請補助案件</t>
  </si>
  <si>
    <t>辦理老人學習型健身活動「拐杖防身隊」</t>
  </si>
  <si>
    <t>小計</t>
  </si>
  <si>
    <t>1.雲林縣政府辦理發展遲緩兒童早期療育費用補助實施計畫</t>
  </si>
  <si>
    <t>3.分享綠色生活 關懷農業文化-雲林縣103年寒假親子休閒活動計畫</t>
  </si>
  <si>
    <t>3.104年雲林縣多元文化嘉年華會暨外籍配偶照顧輔導成果發表</t>
  </si>
  <si>
    <t>8.104年雲林縣北港區單親家庭服務網絡工作站</t>
  </si>
  <si>
    <t>9.雲林縣104年度辦理-幸福雲林-單親家庭服務支持方案</t>
  </si>
  <si>
    <t>11.關懷男性單親家庭個案管理服務方案</t>
  </si>
  <si>
    <t>24. 特殊境遇家庭緊急生活扶助、子女生活津貼、傷病醫療補助、兒童托育津貼、法律訴訟補助</t>
  </si>
  <si>
    <t>1.「103年雲林縣外籍配偶家庭社區關懷服務工作及資源連結計畫-『斗南區』」</t>
  </si>
  <si>
    <t>2.雲林縣發展遲緩兒童學雜費用補助計畫</t>
  </si>
  <si>
    <t>11. 補助團體辦理104年度「縣長盃」槌球錦標賽活動</t>
  </si>
  <si>
    <t>12. 補助團體辦理2015年度「長青盃」全國趣味競賽</t>
  </si>
  <si>
    <t>1.103年度老人福利人員各項服務提升計畫</t>
  </si>
  <si>
    <t>（四）身心障礙者福利</t>
  </si>
  <si>
    <t>6.104年雲林縣長期照顧暨身心障礙者需求評估輔具服務專業人力擴建計畫</t>
  </si>
  <si>
    <t>7.104年度雲林縣公益彩券盈餘運用情形說明研討會</t>
  </si>
  <si>
    <t>8.104年雲林縣公益彩券盈餘分配款專戶管理費</t>
  </si>
  <si>
    <t>10.104年心智障礙者家庭主要照顧者放手放心計畫</t>
  </si>
  <si>
    <t>11.雲林縣身心障礙者家庭托顧服務計畫</t>
  </si>
  <si>
    <t>12.104年度雲林縣「推脊及人」脊髓損傷者家庭支持關懷服務計畫</t>
  </si>
  <si>
    <t>13.104年度幸福加油站-雲林縣中高齡肢體障礙者家庭支持服務方案</t>
  </si>
  <si>
    <t>15.104年度雲林縣手語翻譯人員-專業進階培訓班</t>
  </si>
  <si>
    <t>16.104年度雲林縣手語翻譯服務受理窗口</t>
  </si>
  <si>
    <t>17.04年度雲林縣指舞傳情-生活手語培力班2</t>
  </si>
  <si>
    <t>18.104年度雲林縣身心障礙假日托顧</t>
  </si>
  <si>
    <t>19.104年雲林縣雲林縣心智障礙者居家生活輔導訓練服務計畫</t>
  </si>
  <si>
    <t>20.104年度「輪轉夢想、幸福來」身障休閒舞蹈支持服務方案</t>
  </si>
  <si>
    <t>21.104年度微笑雲林158里-3Q有您關懷行動計畫</t>
  </si>
  <si>
    <t>23.雲林縣104年度「輔具銀行」營運計畫</t>
  </si>
  <si>
    <t>26.補助身心障礙者生活補助</t>
  </si>
  <si>
    <t>27.身心障礙者輔助器具補助費(長期照顧整合計畫)</t>
  </si>
  <si>
    <t>28.補助身心障礙者日間照顧及住宿式照顧費用</t>
  </si>
  <si>
    <t>29.104年度雲林縣鼓舞歡心-心智障礙者打擊樂團休閒計畫</t>
  </si>
  <si>
    <t>30.104年度雲林縣「掌中弄巧‧舞動人生-布袋戲探索班」</t>
  </si>
  <si>
    <t>31.104年度雲林縣脊髓損傷者及其同儕支持暨家庭喘息活動計劃</t>
  </si>
  <si>
    <t>32.104年度雲林縣脊髓損傷者保齡球體能訓練計畫</t>
  </si>
  <si>
    <t>33.雲林縣104年度脊髓損傷者桌球推展運動計畫</t>
  </si>
  <si>
    <t>35.104年度雲林縣布袋戲摸索計畫-〝偶〞的幸福花園</t>
  </si>
  <si>
    <t>36.104年度雲林縣鼓舞身心休閒暨社區融合活動</t>
  </si>
  <si>
    <t>37.104年度雲林縣看見生命中的美好-身心障礙者陶、園藝陶冶計畫</t>
  </si>
  <si>
    <t>38.104年度雲林縣希望樂音-身心障礙者陶冶計畫</t>
  </si>
  <si>
    <t>39.104年度雲林縣身心障礙者撞球活動計畫</t>
  </si>
  <si>
    <t>40.104年度雲林縣「公益盃」全國身心障礙者槌球錦標賽</t>
  </si>
  <si>
    <t>41.104年度身心障礙服務專業人力壓力調適成長團體</t>
  </si>
  <si>
    <t>1.103年度雲林縣身心障礙者社區適應服務計畫</t>
  </si>
  <si>
    <t>2.雲林縣政府104年遊民服務人力充實計畫-訪視交通費計畫</t>
  </si>
  <si>
    <t>4.雲林縣政府104年辦理促進就業服務-訪視交通費計畫</t>
  </si>
  <si>
    <t>5.雲林縣政府104年度辦理低收入戶以工代賑實施計畫</t>
  </si>
  <si>
    <t>8. 雲林縣社區培力育成中心成立-訪視交通費補助</t>
  </si>
  <si>
    <t>10.104年雲林縣「共創二代、希望工程－自立、培力」計畫</t>
  </si>
  <si>
    <t>13. 低收入戶各款生活補助</t>
  </si>
  <si>
    <t>15. 辦理母親節表揚模範母親及各項活動經費及致贈各鄉、鎮、市村里模範母親紀念品</t>
  </si>
  <si>
    <t>3.103年度補助辦理加強社區發展協會各項活動及各項建設計畫</t>
  </si>
  <si>
    <t>2.雲林縣104年社會工作分級訓練研習計畫</t>
  </si>
  <si>
    <t>3.雲林縣104年社會工作EAP(員工協助~心理諮商)方案</t>
  </si>
  <si>
    <t>4.雲林縣104年社工督導訓練計畫</t>
  </si>
  <si>
    <t>5. 離婚案件之未成年子女生活適應處遇計畫</t>
  </si>
  <si>
    <t>6.愛加倍~雲林縣親屬與繼親收養人親職教育課程</t>
  </si>
  <si>
    <t>7.104年度雲林縣毒癮者家庭關懷服務計畫</t>
  </si>
  <si>
    <t>8.社工專業培訓研習</t>
  </si>
  <si>
    <t>9.104年「家家有愛，防暴總動員」</t>
  </si>
  <si>
    <t>10.104年有愛社區‧攜手反暴力‧無暴家園‧暴力零容忍─紫絲帶防暴宣導活動</t>
  </si>
  <si>
    <t>11.街坊出招~社區家暴防治一起來</t>
  </si>
  <si>
    <t>12.雲林縣家庭暴力防治專業服務知能外聘督導計畫</t>
  </si>
  <si>
    <t>13.104年度辦理家庭暴力相對人追蹤輔導計畫</t>
  </si>
  <si>
    <t>22.「紫願雲林、暴力零容忍」雲林縣政府104年度家暴防治月宣導暨家庭暴力防治網絡共識營實施計畫</t>
  </si>
  <si>
    <t>1.雲林縣政府駐臺灣雲林地方法院家事服務中心計畫</t>
  </si>
  <si>
    <t>2.103年雲林縣家庭暴力防治通譯人員培力及服務計畫</t>
  </si>
  <si>
    <t>103年度公益彩券盈餘運用情形說明會研討會</t>
  </si>
  <si>
    <t>103年度保留案小計</t>
  </si>
  <si>
    <t>104年度案件小計</t>
  </si>
  <si>
    <t>合計</t>
  </si>
  <si>
    <t>七、本年度1月起至本季截止公益彩券盈餘分配剩餘情形：</t>
  </si>
  <si>
    <t xml:space="preserve">八、公益彩券盈餘預算經費動支及核銷預估情形： （第4季報表本欄免填）                                  </t>
  </si>
  <si>
    <t>承辦人員簽章：</t>
  </si>
  <si>
    <t>聯絡電話：05-5522623</t>
  </si>
  <si>
    <t>社團法人雲林縣婦女保護會</t>
  </si>
  <si>
    <t>23.實務智慧：雲林縣104年度家庭暴力防治專業人員在職訓練實施計畫</t>
  </si>
  <si>
    <t>社團法人雲林縣兒童福利發展協會</t>
  </si>
  <si>
    <t>42.104年度雲林縣藥物成癮者家庭支持服務成長團體方案計畫</t>
  </si>
  <si>
    <t>雲林縣生命線協會</t>
  </si>
  <si>
    <t>25.女性組織領導人成長培力營</t>
  </si>
  <si>
    <t>27.104年雲林縣GO!GO!婆婆媽媽快樂學習計畫</t>
  </si>
  <si>
    <t>雲林縣文化創意圓夢幸福協會</t>
  </si>
  <si>
    <t>28.104年度建置雲林縣婦女舒活空間暨揭牌計畫</t>
  </si>
  <si>
    <t>29.104年度雲林縣性別師資培訓計畫</t>
  </si>
  <si>
    <t>30.104年度雲林縣『母雞帶小鴨-婦女團體齊步走』培力計畫</t>
  </si>
  <si>
    <t>31.104年度雲林縣弱勢婦女培力-電腦行銷計畫</t>
  </si>
  <si>
    <t>32.104年度雲林縣行動婦女中心計畫</t>
  </si>
  <si>
    <t>34.104年度雲林縣農村婦女權益及性別平等促進計畫</t>
  </si>
  <si>
    <t>35.104年度雲林縣婦女權益多元宣導創新方案</t>
  </si>
  <si>
    <t>36.104年度雲林女孩培力方案</t>
  </si>
  <si>
    <t>1.98年度編列超收數尚賸餘3萬1,665元
2.104年度編列預算尚賸餘3萬7,260元</t>
  </si>
  <si>
    <t>25.雲林家庭，幸福相迎─雲林縣家庭服務中心領航揭牌暨親子園遊會實施計畫</t>
  </si>
  <si>
    <t>26.104年度雲林縣家庭服務中心社區福利方案實施計畫</t>
  </si>
  <si>
    <t>雲林縣生命協會</t>
  </si>
  <si>
    <t>社團法人雲林縣沐馨服務協會</t>
  </si>
  <si>
    <t>中華民國紅十字會台灣省雲林支會</t>
  </si>
  <si>
    <t>中華民國紅十字會台灣省雲林縣支會</t>
  </si>
  <si>
    <r>
      <t xml:space="preserve">（二）處理情形：
</t>
    </r>
    <r>
      <rPr>
        <sz val="12"/>
        <rFont val="Times New Roman"/>
        <family val="1"/>
      </rPr>
      <t>1.</t>
    </r>
    <r>
      <rPr>
        <sz val="12"/>
        <rFont val="標楷體"/>
        <family val="4"/>
      </rPr>
      <t>部分</t>
    </r>
    <r>
      <rPr>
        <sz val="12"/>
        <rFont val="Times New Roman"/>
        <family val="1"/>
      </rPr>
      <t>103</t>
    </r>
    <r>
      <rPr>
        <sz val="12"/>
        <rFont val="標楷體"/>
        <family val="4"/>
      </rPr>
      <t>年度補助案件申請保留預算至</t>
    </r>
    <r>
      <rPr>
        <sz val="12"/>
        <rFont val="Times New Roman"/>
        <family val="1"/>
      </rPr>
      <t>104</t>
    </r>
    <r>
      <rPr>
        <sz val="12"/>
        <rFont val="標楷體"/>
        <family val="4"/>
      </rPr>
      <t>年度繼續執行，保留經費共新台幣</t>
    </r>
    <r>
      <rPr>
        <sz val="12"/>
        <rFont val="Times New Roman"/>
        <family val="1"/>
      </rPr>
      <t>599</t>
    </r>
    <r>
      <rPr>
        <sz val="12"/>
        <rFont val="標楷體"/>
        <family val="4"/>
      </rPr>
      <t>萬</t>
    </r>
    <r>
      <rPr>
        <sz val="12"/>
        <rFont val="Times New Roman"/>
        <family val="1"/>
      </rPr>
      <t>8,157</t>
    </r>
    <r>
      <rPr>
        <sz val="12"/>
        <rFont val="標楷體"/>
        <family val="4"/>
      </rPr>
      <t xml:space="preserve">元。
</t>
    </r>
    <r>
      <rPr>
        <sz val="12"/>
        <rFont val="Times New Roman"/>
        <family val="1"/>
      </rPr>
      <t>2.</t>
    </r>
    <r>
      <rPr>
        <sz val="12"/>
        <rFont val="標楷體"/>
        <family val="4"/>
      </rPr>
      <t>另</t>
    </r>
    <r>
      <rPr>
        <sz val="12"/>
        <rFont val="Times New Roman"/>
        <family val="1"/>
      </rPr>
      <t>104</t>
    </r>
    <r>
      <rPr>
        <sz val="12"/>
        <rFont val="標楷體"/>
        <family val="4"/>
      </rPr>
      <t>年度編列預算運用待運用數共新台幣</t>
    </r>
    <r>
      <rPr>
        <sz val="12"/>
        <rFont val="Times New Roman"/>
        <family val="1"/>
      </rPr>
      <t>2</t>
    </r>
    <r>
      <rPr>
        <sz val="12"/>
        <rFont val="標楷體"/>
        <family val="4"/>
      </rPr>
      <t>億</t>
    </r>
    <r>
      <rPr>
        <sz val="12"/>
        <rFont val="Times New Roman"/>
        <family val="1"/>
      </rPr>
      <t>7,886</t>
    </r>
    <r>
      <rPr>
        <sz val="12"/>
        <rFont val="標楷體"/>
        <family val="4"/>
      </rPr>
      <t>萬</t>
    </r>
    <r>
      <rPr>
        <sz val="12"/>
        <rFont val="Times New Roman"/>
        <family val="1"/>
      </rPr>
      <t>3,229</t>
    </r>
    <r>
      <rPr>
        <sz val="12"/>
        <rFont val="標楷體"/>
        <family val="4"/>
      </rPr>
      <t>元</t>
    </r>
    <r>
      <rPr>
        <sz val="12"/>
        <rFont val="Times New Roman"/>
        <family val="1"/>
      </rPr>
      <t>(</t>
    </r>
    <r>
      <rPr>
        <sz val="12"/>
        <rFont val="標楷體"/>
        <family val="4"/>
      </rPr>
      <t>占累積至</t>
    </r>
    <r>
      <rPr>
        <sz val="12"/>
        <rFont val="Times New Roman"/>
        <family val="1"/>
      </rPr>
      <t>103</t>
    </r>
    <r>
      <rPr>
        <sz val="12"/>
        <rFont val="標楷體"/>
        <family val="4"/>
      </rPr>
      <t>年度超收數約</t>
    </r>
    <r>
      <rPr>
        <sz val="12"/>
        <rFont val="Times New Roman"/>
        <family val="1"/>
      </rPr>
      <t>35.7%)</t>
    </r>
    <r>
      <rPr>
        <sz val="12"/>
        <rFont val="標楷體"/>
        <family val="4"/>
      </rPr>
      <t>，後續年度將會依據縣內社會福利需求或配合推動中央政策，適當編列待運用數使用。</t>
    </r>
    <r>
      <rPr>
        <u val="single"/>
        <sz val="12"/>
        <rFont val="Times New Roman"/>
        <family val="1"/>
      </rPr>
      <t xml:space="preserve">                                                                                                       </t>
    </r>
    <r>
      <rPr>
        <sz val="12"/>
        <rFont val="標楷體"/>
        <family val="4"/>
      </rPr>
      <t xml:space="preserve">
</t>
    </r>
  </si>
  <si>
    <r>
      <t>（二）歲出預算原編</t>
    </r>
    <r>
      <rPr>
        <u val="single"/>
        <sz val="14"/>
        <rFont val="標楷體"/>
        <family val="4"/>
      </rPr>
      <t xml:space="preserve">490,037,229 </t>
    </r>
    <r>
      <rPr>
        <sz val="14"/>
        <rFont val="標楷體"/>
        <family val="4"/>
      </rPr>
      <t>元，追加減</t>
    </r>
    <r>
      <rPr>
        <u val="single"/>
        <sz val="14"/>
        <rFont val="標楷體"/>
        <family val="4"/>
      </rPr>
      <t xml:space="preserve"> 39,050,000</t>
    </r>
    <r>
      <rPr>
        <sz val="14"/>
        <rFont val="標楷體"/>
        <family val="4"/>
      </rPr>
      <t>元，103年保留預算數計5</t>
    </r>
    <r>
      <rPr>
        <u val="single"/>
        <sz val="14"/>
        <rFont val="標楷體"/>
        <family val="4"/>
      </rPr>
      <t>,998,157</t>
    </r>
    <r>
      <rPr>
        <sz val="14"/>
        <rFont val="標楷體"/>
        <family val="4"/>
      </rPr>
      <t>元，合計535</t>
    </r>
    <r>
      <rPr>
        <u val="single"/>
        <sz val="13"/>
        <rFont val="標楷體"/>
        <family val="4"/>
      </rPr>
      <t>,085,386</t>
    </r>
    <r>
      <rPr>
        <u val="single"/>
        <sz val="14"/>
        <rFont val="標楷體"/>
        <family val="4"/>
      </rPr>
      <t xml:space="preserve"> </t>
    </r>
    <r>
      <rPr>
        <sz val="14"/>
        <rFont val="標楷體"/>
        <family val="4"/>
      </rPr>
      <t>元。</t>
    </r>
  </si>
  <si>
    <t>1.103年度墊付案(102年度公益彩券盈餘超收數)(縣議會103.12.24雲議議民臨31字第10300022471號函同意墊付)，104年度第一次追加預算轉正
2.該項計畫經費無流用及勻支情形，本案計畫執行完畢。</t>
  </si>
  <si>
    <t>1.103年度墊付案(102年度公益彩券盈餘超收數)(縣議會103.11.11雲議議民定10字第10300017661號函同意墊付)，104年度第一次追加預算轉正
3.該項計畫經費無流用及勻支情形，本案計畫執行完畢。</t>
  </si>
  <si>
    <t>1.103年度墊付案(102年度公益彩券盈餘超收數)(縣議會103.12.24雲議議民臨31字第10300022441號函同意墊付)，104年度第一次追加預算轉正
2.該項計畫經費無流用及勻支情形，本案計畫執行完畢。</t>
  </si>
  <si>
    <t>1.103年度墊付案(102年度公益彩券盈餘超收數)(縣議會103.11.11雲議議民定10字第10300017401號函同意墊付)，104年度第一次追加預算轉正
2.該項計畫經費無流用及勻支情形，本案計畫執行完畢。</t>
  </si>
  <si>
    <t>1.98年度編列超收數尚賸餘1萬1,200元
2.104年度編列預算尚賸餘1萬445元</t>
  </si>
  <si>
    <t>13.104年雲林縣高齡友善創新福利方案-行動沐浴車服務及推廣計畫</t>
  </si>
  <si>
    <t>45.104年(下半年)雲林縣身心障礙福利服務中心辦理身心障礙福利活動實施計劃</t>
  </si>
  <si>
    <t>46.104年雲林縣身心障礙福利中心增廣服務改善計畫</t>
  </si>
  <si>
    <t>47.104年雲林「慈愛獎-傑出身心障礙家庭照顧者表揚與感恩大會」</t>
  </si>
  <si>
    <t>社團法人雲林縣復健青年協進會</t>
  </si>
  <si>
    <t>華聖啟能發展中心</t>
  </si>
  <si>
    <t>社團法人雲林縣聽語障福利協進會</t>
  </si>
  <si>
    <t>48.104年雲林縣身心障礙鼓動奇蹟團體活動計劃</t>
  </si>
  <si>
    <t>49.104年雲林縣彩妝生活，美出自信-生活美學陶冶計畫</t>
  </si>
  <si>
    <t>50.104年雲林縣聽語即時跨越，數位無障礙3c推廣計畫</t>
  </si>
  <si>
    <t>104年度編列預算尚賸餘2萬1,110元</t>
  </si>
  <si>
    <t>15.104年雲林Fun暑假兒童學習育樂營</t>
  </si>
  <si>
    <t>1.該項計畫經費無流用及勻支情形。
2.本案計畫辦理核銷完畢。</t>
  </si>
  <si>
    <t>其他福利-社會工作類-103年度保留案</t>
  </si>
  <si>
    <t>其他福利-社會工作類</t>
  </si>
  <si>
    <t>1.該項計畫經費無流用及勻支情形。
2.本案計畫辦理核銷完畢。</t>
  </si>
  <si>
    <t>1.使用98年度超收數編列預算使用。
2.該項計畫經費無流用及勻支情形。
3.本案計畫辦理核銷完畢。</t>
  </si>
  <si>
    <t>1.使用98年度超收數編列預算使用。
2.該項計畫經費無流用及勻支情形。
3.本案計畫辦理核銷完畢。</t>
  </si>
  <si>
    <t>1.使用102年度超收數編列預算使用。
2.該項計畫經費無流用及勻支情形。
3.目前已執行完畢。</t>
  </si>
  <si>
    <t>33.104年度『雲林女子樣』傑出女性表揚暨記者會計畫</t>
  </si>
  <si>
    <t>1.80%預算（公彩超收數104年70,062,850元、98年公彩超收3,146,295元、97年公彩超收74,544,055元）。
2.該項計畫經費無流用及勻支情形。
3.目前已執行完畢</t>
  </si>
  <si>
    <t>1.使用98年度超收數編列預算使用。
2.該項計畫經費無流用及勻支情形。
3.目前已執行完畢。</t>
  </si>
  <si>
    <t>1.使用102年度超收數編列預算使用。
2.該項計畫經費無流用及勻支情形。
3.本計劃已執行完畢。</t>
  </si>
  <si>
    <t>1.使用98年度超收數編列預算使用。
2.本案計畫辦理核銷完畢。</t>
  </si>
  <si>
    <t>1.於103年第5次公彩管理委員會提出預算保留獲准。
2.本案已執行完畢結案</t>
  </si>
  <si>
    <t>5.104年度雲林縣熱情夏暑身心障礙兒少水中運動</t>
  </si>
  <si>
    <t>8.104年雲林縣兒童夏令營</t>
  </si>
  <si>
    <t>43.103年度墊付補助身心障礙者參加現金給付之保險(公保、農保、勞保、輕度健保)自付部分保險費及個人資料未列入媒體交換者</t>
  </si>
  <si>
    <t>44.103年度墊付補助辦理身心障礙者日間照顧及住宿式照顧費用</t>
  </si>
  <si>
    <t>37.103年墊付支付特殊境遇家庭緊急生活扶助、子女生活津貼、傷病醫療補助、兒童托育津貼、法律訴訟補助</t>
  </si>
  <si>
    <t>25.103年墊付補助執行困苦失依不幸兒童少年寄養及事務費暨兒少保護、兒少親屬安置、性交易個案安置費用、追蹤輔導及活動補助費</t>
  </si>
  <si>
    <t>34.104年度雲林縣視障者「唱出自信、展望未來」探索活動</t>
  </si>
  <si>
    <t>14.104年雲林縣成年心智障礙者田閒農業講堂支持培力計劃</t>
  </si>
  <si>
    <t>1.雲林縣社區經營輔導委託方案實施計畫</t>
  </si>
  <si>
    <t>2.103年度雲林縣社區生活調查計畫</t>
  </si>
  <si>
    <t>中華民國104年10月份至12月份（104年度第4季）</t>
  </si>
  <si>
    <r>
      <t>二、本年度第</t>
    </r>
    <r>
      <rPr>
        <u val="single"/>
        <sz val="14"/>
        <rFont val="新細明體"/>
        <family val="1"/>
      </rPr>
      <t xml:space="preserve">  四 </t>
    </r>
    <r>
      <rPr>
        <sz val="14"/>
        <rFont val="新細明體"/>
        <family val="1"/>
      </rPr>
      <t xml:space="preserve">季，彩券盈餘分配數為                </t>
    </r>
    <r>
      <rPr>
        <u val="single"/>
        <sz val="14"/>
        <rFont val="新細明體"/>
        <family val="1"/>
      </rPr>
      <t>元</t>
    </r>
    <r>
      <rPr>
        <sz val="14"/>
        <rFont val="新細明體"/>
        <family val="1"/>
      </rPr>
      <t xml:space="preserve">。                                    </t>
    </r>
  </si>
  <si>
    <t>身心障礙福利科</t>
  </si>
  <si>
    <t>慶興基金會</t>
  </si>
  <si>
    <t>1.該項計畫經費無流用及勻支情形。
2.本案計畫目前已執行完畢。</t>
  </si>
  <si>
    <t>1.該項計畫經費無流用及勻支情形。
2.本案計畫目前已委外執行完畢。</t>
  </si>
  <si>
    <t>1.該項計畫經費無流用及勻支情形。
2.本案計畫目前已辦理完畢。</t>
  </si>
  <si>
    <t>1.該項計畫經費無流用及勻支情形。
2.本案申請單位放棄執行。</t>
  </si>
  <si>
    <t>1.該項計畫經費無流用及勻支情形。
3.本案計畫辦理核銷完畢。</t>
  </si>
  <si>
    <t>1.該項計畫經費無流用及勻支情形。
4.本案計畫辦理核銷完畢。</t>
  </si>
  <si>
    <t>1.該項計畫經費無流用及勻支情形。
5.本案計畫辦理核銷完畢。</t>
  </si>
  <si>
    <t>1.該項計畫經費無流用及勻支情形。
6.本案計畫辦理核銷完畢。</t>
  </si>
  <si>
    <t>22.雲林縣104年度身心障礙者輔助器具巡迴維修計畫輔具行動列車開跑-打造輔具無礙資源網</t>
  </si>
  <si>
    <t>25.委託辦理雲林縣幸福專車服務，接送縣內偏遠地區之老人、身心障礙者及弱勢族群</t>
  </si>
  <si>
    <t>1.該項計畫經費無流用及勻支情形。
2.本案計畫申請保留經費至105年度執行，已於104年第4次委員會通過。</t>
  </si>
  <si>
    <t>1.該項計畫經費無流用及勻支情形。
2.本案計畫辦理核銷完畢。</t>
  </si>
  <si>
    <t>52.104年度創新共學、幸福成長-蘭花園藝陶冶計畫</t>
  </si>
  <si>
    <t>53.104年度經濟弱勢戶家庭生活功能促進計畫</t>
  </si>
  <si>
    <t>1.使用98年度超收數編列預算使用。
2.該項計畫經費無流用及勻支情形。
3.目前已辦理完畢。</t>
  </si>
  <si>
    <t>1.104年度雲林縣弱勢家庭子女課後照顧計畫</t>
  </si>
  <si>
    <t>2.104年雲林縣兒童福利服務中心社區電腦教學服務計畫</t>
  </si>
  <si>
    <t>1.使用98年度超收數編列預算使用
2.該項計畫經費無流用及勻支情形。
3.本案計畫目前已辦理完畢。</t>
  </si>
  <si>
    <t>23.104年雲林縣性侵害及性騷擾防治教育--校園宣導計畫</t>
  </si>
  <si>
    <t>1.使用98年度超收數編列預算使用
2.該項計畫經費無流用及勻支情形。
3.本案計畫目前已辦理完畢。</t>
  </si>
  <si>
    <t>1.該項計畫經費無流用及勻支情形。
2.本案計畫申請保留經費至105年度執行，已於104年第4次委員會通過。</t>
  </si>
  <si>
    <t>1.104年雲林縣居家美髮服務暨推動公益服務計畫</t>
  </si>
  <si>
    <t>2.「異言通」104年雲林縣輔導外籍配偶翻譯人才培訓計畫</t>
  </si>
  <si>
    <t>5.『104年雲林縣外籍配偶家庭社區關懷服務工作及資源連結計畫【西螺區】』</t>
  </si>
  <si>
    <t>6.104雲林縣外籍配偶家庭社區關懷服務工作及資源連結計畫-『斗南區』」</t>
  </si>
  <si>
    <t>7.104年度雲林縣外籍配偶家庭社區關懷服務工作及資源連結計畫(北港區)</t>
  </si>
  <si>
    <t>12.104年度雲林縣弱勢家庭「活力維他命」體適能親職團體活動</t>
  </si>
  <si>
    <t>14.104年雲林縣婦女學苑</t>
  </si>
  <si>
    <t>15.104年雲林縣婦女嘉年華暨模範婆媳表揚活動</t>
  </si>
  <si>
    <t>16. 104年度雲林縣「讓愛成長與飛揚」知性成長活動</t>
  </si>
  <si>
    <t>17. 104年度雲林縣「與花草作朋友，讓奶奶更樂活」銀髮婦女園藝治療計畫</t>
  </si>
  <si>
    <t>18. 雲林縣安溪社區104年度「婦女學苑」計劃</t>
  </si>
  <si>
    <t>19. 104年度雲林縣婦女暨弱勢婦女權益促進與創業意識培力計畫</t>
  </si>
  <si>
    <t>20. 104年度雲林縣婦女支持培力計畫</t>
  </si>
  <si>
    <t>21. 104年度雲林縣讓愛傳出去:婦女權益與福利服務成果展</t>
  </si>
  <si>
    <t>1.使用98年度超收數編列預算使用。
2.該項計畫經費無流用及勻支情形。
3.本案計畫申請保留經費至105年度執行，已於104年第4次委員會通過。</t>
  </si>
  <si>
    <t>26.104年婦女讀書會活動計畫</t>
  </si>
  <si>
    <t>1.該項計畫經費無流用及勻支情形。
2.本案計畫辦理核銷完畢。</t>
  </si>
  <si>
    <t>8. 補助團體辦理104年度雲林縣長期照顧宣導-活齡活現宣導補助計畫</t>
  </si>
  <si>
    <t>9. 補助雲林縣20鄉鎮市老人會104年度辦理各項重陽敬老活動</t>
  </si>
  <si>
    <t>10. 補助團體辦理長青學苑課程</t>
  </si>
  <si>
    <t>2.103年雲林縣機構附設兒童遊樂設施專業安檢及宣導實施計畫</t>
  </si>
  <si>
    <t>1.於103年第4次公彩管理委員會提出預算保留獲准。
2.本案已執行完畢。。</t>
  </si>
  <si>
    <t>1.於104年第1次委員會提出預算保留案獲准。
2.本案已執行完畢。。</t>
  </si>
  <si>
    <t>1.於103年第4次公彩管理委員會提出預算保留獲准。
2.該項計畫經費無流用及勻支情形。
3.本案目前已執行完畢。</t>
  </si>
  <si>
    <t>1.該項計畫經費無流用及勻支情形。
2.本案計畫目前已辦理完畢。</t>
  </si>
  <si>
    <t>1.104年度雲林縣弱勢家庭幸福存款資產累積脫貧方案</t>
  </si>
  <si>
    <t>3.104年度雲林縣實（食）物銀行實施計畫</t>
  </si>
  <si>
    <t>6.104年度雲林縣政府社會福利通報機制及協助處遇措施教育訓練計畫</t>
  </si>
  <si>
    <t>9.104年度雲林縣急難救助後關懷訪視把溫馨送到家方案計畫</t>
  </si>
  <si>
    <t>11.『定期關懷‧希望滿懷』104年度雲林縣新貧族群關懷訪視支持服務計畫</t>
  </si>
  <si>
    <t>12.104年度雲林縣經濟弱勢戶個別家庭支持個案管理服務計畫</t>
  </si>
  <si>
    <t>17.雲林縣轄內社區發展協會參與衛生福利部社區發展工作評鑑計劃</t>
  </si>
  <si>
    <t>19.104年度雲林縣實體實物銀行推廣計畫</t>
  </si>
  <si>
    <t>20.104年度協助弱勢家庭烘焙脫貧幸福加倍計畫</t>
  </si>
  <si>
    <t>1.於103年第4次公彩管理委員會提出預算保留獲准。
2.本案放棄執行</t>
  </si>
  <si>
    <t>1.該項計畫經費無流用及勻支情形。
7.本案計畫目前已辦理完畢。</t>
  </si>
  <si>
    <t>1.該項計畫經費無流用及勻支情形。
8.本案計畫目前已辦理完畢。</t>
  </si>
  <si>
    <t>1.該項計畫經費無流用及勻支情形。
9.本案計畫目前已辦理完畢。</t>
  </si>
  <si>
    <t>1.該項計畫經費無流用及勻支情形。
10.本案計畫目前已辦理完畢。</t>
  </si>
  <si>
    <t>14.104年雲林縣兒童及少年性侵害被害人家庭處遇服務計畫</t>
  </si>
  <si>
    <t>15.辦理社會工作優秀社工表揚、外聘督導及個案研討方案等活動</t>
  </si>
  <si>
    <t>16.辦理各類型保護案件被害人多元服務及社區教育方案</t>
  </si>
  <si>
    <t>17.補助辦理104年公益彩券回饋金申請少年自立生活適應協助計畫配合款</t>
  </si>
  <si>
    <t>18.補助辦理104年推展社會福利補助經費申請充實緊急庇護中心人力計畫配合款</t>
  </si>
  <si>
    <t>19.補助辦理104年公益彩券回饋金申請社區校園親密關係暴力防治方案配合款</t>
  </si>
  <si>
    <t>24.雲林縣104年度性侵害防治專業人員在職訓練實施計畫</t>
  </si>
  <si>
    <t>21.雲林縣104年兒童及少年收出養宣導計畫</t>
  </si>
  <si>
    <t>20.104年度雲林縣政府推動社工人身安全保障計畫</t>
  </si>
  <si>
    <t>1.於103年第4次公彩管理委員會提出預算保留獲准。
2.目前申請保留經費，待審議中。</t>
  </si>
  <si>
    <t>1.該項計畫經費無流用及勻支情形。
2.104年第3次委員會通過變更:原為補助辦理「雲林縣政府104年兒童及少年性剝削防制宣導計畫」，現因業務所需變更辦理「雲林縣104年兒童及少年收出養宣導計畫」
2.本案計畫申請保留經費至105年度執行，已於104年第4次委員會通過。</t>
  </si>
  <si>
    <t>1.該項計畫經費無流用及勻支情形。
2.本案已執行完畢</t>
  </si>
  <si>
    <t>16.雲林縣104年度災害防救志願人力管理暨系統教育訓練計劃</t>
  </si>
  <si>
    <t>1.該項計畫經費無流用及勻支情形。
2.本案計畫目前已執行辦理完畢。</t>
  </si>
  <si>
    <t>1.使用97年度超收數編列預算使用。
2.該項計畫經費無流用及勻支情形。
3.目前已執行完畢。</t>
  </si>
  <si>
    <t>24.復康巴士營運費用</t>
  </si>
  <si>
    <t>1.使用98年度超收數編列預算使用
2.該項計畫經費無流用及勻支情形。
3.本案計畫已辦理完畢。</t>
  </si>
  <si>
    <t>23. 104年度雲林縣外籍配偶家庭社區關懷服務工作及資源連結計畫(虎尾區)</t>
  </si>
  <si>
    <t>22. 雲林縣家庭服務中心建置與營運計畫</t>
  </si>
  <si>
    <t>1.使用98年度超收數編列預算使用。
2.本案計畫辦理核銷完畢。
3.本案計畫辦理核銷完畢。</t>
  </si>
  <si>
    <t>13.104年度雲林縣婦女福利成長講座</t>
  </si>
  <si>
    <t>10.104年度雲林縣心的人生不「單」心-單親家庭活動</t>
  </si>
  <si>
    <t>1.使用98年度超收數編列預算使用。
2.該項計畫經費無流用及勻支情形。
3.目前2案經費總計新台幣4萬元，申請預算保留至105年度使用(專簽保留)。</t>
  </si>
  <si>
    <t>14. 辦理父親節表揚模範父親及好人好事代表各項活動經費及致贈各鄉、鎮、市村里模範父親及好人好事代表紀念品</t>
  </si>
  <si>
    <t>1.使用98年度超收數編列預算使用。
2.該項計畫經費無流用及勻支情形。
3.目前已執行辦理完畢。</t>
  </si>
  <si>
    <t>1.該項計畫經費無流用及勻支情形。
2.本案計畫目前執行完畢。</t>
  </si>
  <si>
    <r>
      <t>（一）歲入預算原編</t>
    </r>
    <r>
      <rPr>
        <u val="single"/>
        <sz val="14"/>
        <rFont val="標楷體"/>
        <family val="4"/>
      </rPr>
      <t xml:space="preserve">490,037,229 </t>
    </r>
    <r>
      <rPr>
        <sz val="14"/>
        <rFont val="標楷體"/>
        <family val="4"/>
      </rPr>
      <t>元，追加減</t>
    </r>
    <r>
      <rPr>
        <u val="single"/>
        <sz val="14"/>
        <rFont val="標楷體"/>
        <family val="4"/>
      </rPr>
      <t xml:space="preserve"> 39,050,000</t>
    </r>
    <r>
      <rPr>
        <sz val="14"/>
        <rFont val="標楷體"/>
        <family val="4"/>
      </rPr>
      <t>元，103年保留預算數計5</t>
    </r>
    <r>
      <rPr>
        <u val="single"/>
        <sz val="14"/>
        <rFont val="標楷體"/>
        <family val="4"/>
      </rPr>
      <t>,998,157</t>
    </r>
    <r>
      <rPr>
        <sz val="14"/>
        <rFont val="標楷體"/>
        <family val="4"/>
      </rPr>
      <t>元，合計535</t>
    </r>
    <r>
      <rPr>
        <u val="single"/>
        <sz val="13"/>
        <rFont val="標楷體"/>
        <family val="4"/>
      </rPr>
      <t xml:space="preserve">,085,386 </t>
    </r>
    <r>
      <rPr>
        <sz val="14"/>
        <rFont val="標楷體"/>
        <family val="4"/>
      </rPr>
      <t>元。</t>
    </r>
  </si>
  <si>
    <t>1.使用98年度超收數編列預算使用。
2.該項計畫經費無流用及勻支情形。
3.本案計畫辦理核銷完畢。</t>
  </si>
  <si>
    <t>29.104年雲林縣「做自己的主人」兒少反毒禁菸微電影創作營</t>
  </si>
  <si>
    <t>30.創造自己的小時代:104年輕少年young樣營</t>
  </si>
  <si>
    <t>31.雲林縣104年弱勢家庭兒童戲水安全訓練計畫</t>
  </si>
  <si>
    <t>32.104年度雲林縣各行業附設兒童遊樂設施管理人員安全研習計畫</t>
  </si>
  <si>
    <t>33.I Win！青春網事-兒童少年網路安全預防計畫</t>
  </si>
  <si>
    <t>34.104年雲林縣暑期兒少青春友伴育樂營</t>
  </si>
  <si>
    <t>1.該項計畫經費無流用及勻支情形。
2.本計畫預計暑假辦理，惟本案核定時間已屆暑假結束，故未能辦理。</t>
  </si>
  <si>
    <t>27.104度雲林縣弱勢兒少暑期鄉土愛鄉愛厝人文生態教育營</t>
  </si>
  <si>
    <t>21.新角度，心服務：雲林縣104年度庇護安置機構專業人員研習計畫</t>
  </si>
  <si>
    <t>22.雲林縣104年兒童及少年社區預防性服務方案-健康新體驗</t>
  </si>
  <si>
    <t>4.『104年雲林縣外籍配偶家庭社區關懷服務工作及資源連結計畫【台西區】』</t>
  </si>
  <si>
    <t>1.該項計畫經費無流用及勻支情形。
2.本案計畫已辦理完畢</t>
  </si>
  <si>
    <t>1.使用98年度超收數編列預算使用。
2.該項計畫經費無流用及勻支情形。
3.本案已執行完畢</t>
  </si>
  <si>
    <t>1.使用98年度超收數編列預算使用。
2.該項計畫經費無流用及勻支情形。
3.本案已執行完畢</t>
  </si>
  <si>
    <t>1.該項計畫經費無流用及勻支情形。
2本案計畫申請保留經費至105年度執行，已於104年第4次委員會通過。</t>
  </si>
  <si>
    <t>24.雲林縣兒童及青少年諮詢代表「小領袖高峰會」計畫</t>
  </si>
  <si>
    <t>1.該項計畫經費無流用及勻支情形。
2.本案計畫申請保留經費至105年度執行，已於104年第4次委員會通過。</t>
  </si>
  <si>
    <t>28.104年度雲林縣托育資源行動車設施設備建置計畫</t>
  </si>
  <si>
    <t>1.使用98年度超收數編列預算使用。
2.該項計畫經費無流用及勻支情形。
3.本案計畫申請保留經費至105年度執行，已於104年第4次委員會通過。</t>
  </si>
  <si>
    <t>19.辦理發展遲緩兒童早期療育費用補助</t>
  </si>
  <si>
    <t>1.該項計畫經費無流用及勻支情形。
2.本案計畫已招標完成，目前執行完畢。</t>
  </si>
  <si>
    <t>9.104年度雲林縣身心障礙福利服務中心清潔維護</t>
  </si>
  <si>
    <t>1.該項計畫經費無流用及勻支情形。
2.本案計畫目前已執行完畢</t>
  </si>
  <si>
    <t>1.使用97年度超收數(7,678,538)及102年度超收數(9,196,462)編列預算使用。
2.該項計畫經費無流用及勻支情形。
3.目前已發包，依契約進行預算保留至105年度執行。</t>
  </si>
  <si>
    <t>51.104年度雲林縣政府購置手搖電動三輪車計畫</t>
  </si>
  <si>
    <t>1.使用98年度超收數編列預算(21,700元)及104年度預算使用。
2.該項計畫經費無流用及勻支情形。
3.本案計畫目前已辦理完畢。</t>
  </si>
  <si>
    <t>18.104年度提升加強社會發展協會各項活動計劃</t>
  </si>
  <si>
    <t>1.該項計畫經費無流用及勻支情形。
2.本案申請單位放棄執行。</t>
  </si>
  <si>
    <t>7. 雲林縣政府104年度921溫馨巴士弱勢族群接送暨濟助物資運輸補助計畫</t>
  </si>
  <si>
    <t>填表日期：105/1/25</t>
  </si>
  <si>
    <t>1.辦理104年度本縣志工培力訓練、志工福利措施、志願服務倡導等活動</t>
  </si>
  <si>
    <t>2.辦理104年度雲林縣全縣性重陽敬老活動</t>
  </si>
  <si>
    <t>3.雲林縣104年度擴大辦理長期照顧第二期整合計畫-長期照顧服務各項訓練、評鑑、宣導、推廣、觀摩、研討會及督導等相關訓練及設施設備補助計畫案</t>
  </si>
  <si>
    <t>4.104年度老人福利各項服務提升計畫</t>
  </si>
  <si>
    <t>5.補助老人團體辦理104年度老人福利活動計畫</t>
  </si>
  <si>
    <t>6.104年度「雲林縣自立生活照顧服務模式」導入輔導計畫</t>
  </si>
  <si>
    <t>7.104年度雲林縣辦理老人學習型健身活動「拐杖防身隊」</t>
  </si>
  <si>
    <t>辦理老人學習型健身活動「拐杖防身隊」</t>
  </si>
  <si>
    <t>1.該項計畫經費無流用及勻支情形。
4.本案計畫目前已辦理完畢。</t>
  </si>
  <si>
    <t>1.使用98年度超收數編列預算使用。
2.該項計畫經費無流用及勻支情形。
3.本案已執行辦理完畢</t>
  </si>
  <si>
    <t>1.104年度婦幼專車油料費及加保乘客險費用補助計畫</t>
  </si>
  <si>
    <t>1.使用98年度超收數編列預算使用。
2.該項計畫經費無流用及勻支情形。
3.目前已執行完畢。</t>
  </si>
  <si>
    <t>（二）尚未執行之原因：
1. 104年度補助案件除部份因契約或尚在辦理核銷者，其餘已執行完畢，經同意保留至105年度執行者，將預計於105年3月前核銷完畢，已於104年第4次專戶管理委員會上辦理同意預算保留。
2.經管理委員會同意保留預算之案件，將會持續保留至105年度執行，其餘案件均核銷辦理完畢。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</si>
</sst>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Red]#,##0"/>
    <numFmt numFmtId="185" formatCode="&quot;$&quot;#,##0"/>
    <numFmt numFmtId="186" formatCode="0_ "/>
    <numFmt numFmtId="187" formatCode="0_);[Red]\(0\)"/>
    <numFmt numFmtId="188" formatCode="#,##0.00_ "/>
  </numFmts>
  <fonts count="50">
    <font>
      <sz val="12"/>
      <name val="新細明體"/>
      <family val="1"/>
    </font>
    <font>
      <u val="single"/>
      <sz val="12"/>
      <color indexed="36"/>
      <name val="新細明體"/>
      <family val="1"/>
    </font>
    <font>
      <u val="single"/>
      <sz val="12"/>
      <color indexed="12"/>
      <name val="新細明體"/>
      <family val="1"/>
    </font>
    <font>
      <sz val="9"/>
      <name val="新細明體"/>
      <family val="1"/>
    </font>
    <font>
      <b/>
      <u val="single"/>
      <sz val="16"/>
      <color indexed="8"/>
      <name val="標楷體"/>
      <family val="4"/>
    </font>
    <font>
      <b/>
      <u val="single"/>
      <sz val="16"/>
      <color indexed="8"/>
      <name val="Times New Roman"/>
      <family val="1"/>
    </font>
    <font>
      <sz val="12"/>
      <color indexed="8"/>
      <name val="新細明體"/>
      <family val="1"/>
    </font>
    <font>
      <sz val="8"/>
      <color indexed="8"/>
      <name val="標楷體"/>
      <family val="4"/>
    </font>
    <font>
      <b/>
      <sz val="18"/>
      <color indexed="8"/>
      <name val="標楷體"/>
      <family val="4"/>
    </font>
    <font>
      <b/>
      <sz val="14"/>
      <color indexed="8"/>
      <name val="標楷體"/>
      <family val="4"/>
    </font>
    <font>
      <u val="single"/>
      <sz val="14"/>
      <color indexed="8"/>
      <name val="標楷體"/>
      <family val="4"/>
    </font>
    <font>
      <sz val="14"/>
      <color indexed="8"/>
      <name val="標楷體"/>
      <family val="4"/>
    </font>
    <font>
      <u val="single"/>
      <sz val="14"/>
      <name val="標楷體"/>
      <family val="4"/>
    </font>
    <font>
      <sz val="14"/>
      <name val="標楷體"/>
      <family val="4"/>
    </font>
    <font>
      <sz val="12"/>
      <name val="Times New Roman"/>
      <family val="1"/>
    </font>
    <font>
      <u val="single"/>
      <sz val="12"/>
      <name val="Times New Roman"/>
      <family val="1"/>
    </font>
    <font>
      <sz val="12"/>
      <name val="細明體"/>
      <family val="3"/>
    </font>
    <font>
      <sz val="8"/>
      <name val="標楷體"/>
      <family val="4"/>
    </font>
    <font>
      <sz val="12"/>
      <name val="標楷體"/>
      <family val="4"/>
    </font>
    <font>
      <b/>
      <u val="single"/>
      <sz val="14"/>
      <color indexed="8"/>
      <name val="Times New Roman"/>
      <family val="1"/>
    </font>
    <font>
      <sz val="12"/>
      <color indexed="8"/>
      <name val="Times New Roman"/>
      <family val="1"/>
    </font>
    <font>
      <sz val="12"/>
      <color indexed="8"/>
      <name val="標楷體"/>
      <family val="4"/>
    </font>
    <font>
      <b/>
      <sz val="14"/>
      <color indexed="8"/>
      <name val="Times New Roman"/>
      <family val="1"/>
    </font>
    <font>
      <sz val="14"/>
      <color indexed="8"/>
      <name val="Times New Roman"/>
      <family val="1"/>
    </font>
    <font>
      <b/>
      <sz val="12"/>
      <color indexed="8"/>
      <name val="Times New Roman"/>
      <family val="1"/>
    </font>
    <font>
      <b/>
      <sz val="12"/>
      <color indexed="8"/>
      <name val="標楷體"/>
      <family val="4"/>
    </font>
    <font>
      <sz val="7"/>
      <color indexed="8"/>
      <name val="標楷體"/>
      <family val="4"/>
    </font>
    <font>
      <sz val="7"/>
      <name val="標楷體"/>
      <family val="4"/>
    </font>
    <font>
      <sz val="9"/>
      <name val="標楷體"/>
      <family val="4"/>
    </font>
    <font>
      <sz val="10"/>
      <name val="標楷體"/>
      <family val="4"/>
    </font>
    <font>
      <sz val="9"/>
      <color indexed="8"/>
      <name val="新細明體"/>
      <family val="1"/>
    </font>
    <font>
      <sz val="12"/>
      <color indexed="8"/>
      <name val="細明體"/>
      <family val="3"/>
    </font>
    <font>
      <sz val="10"/>
      <color indexed="8"/>
      <name val="細明體"/>
      <family val="3"/>
    </font>
    <font>
      <b/>
      <sz val="12"/>
      <name val="Times New Roman"/>
      <family val="1"/>
    </font>
    <font>
      <sz val="8"/>
      <name val="新細明體"/>
      <family val="1"/>
    </font>
    <font>
      <b/>
      <sz val="12"/>
      <name val="標楷體"/>
      <family val="4"/>
    </font>
    <font>
      <u val="single"/>
      <sz val="13"/>
      <name val="標楷體"/>
      <family val="4"/>
    </font>
    <font>
      <u val="single"/>
      <sz val="12"/>
      <name val="新細明體"/>
      <family val="1"/>
    </font>
    <font>
      <sz val="13"/>
      <name val="標楷體"/>
      <family val="4"/>
    </font>
    <font>
      <sz val="14"/>
      <name val="新細明體"/>
      <family val="1"/>
    </font>
    <font>
      <u val="single"/>
      <sz val="14"/>
      <name val="新細明體"/>
      <family val="1"/>
    </font>
    <font>
      <b/>
      <sz val="14"/>
      <color indexed="8"/>
      <name val="新細明體"/>
      <family val="1"/>
    </font>
    <font>
      <b/>
      <sz val="12"/>
      <color indexed="8"/>
      <name val="新細明體"/>
      <family val="1"/>
    </font>
    <font>
      <b/>
      <sz val="12"/>
      <name val="新細明體"/>
      <family val="1"/>
    </font>
    <font>
      <sz val="10"/>
      <name val="新細明體"/>
      <family val="1"/>
    </font>
    <font>
      <sz val="14"/>
      <color indexed="8"/>
      <name val="新細明體"/>
      <family val="1"/>
    </font>
    <font>
      <sz val="9"/>
      <color indexed="10"/>
      <name val="新細明體"/>
      <family val="1"/>
    </font>
    <font>
      <sz val="12"/>
      <color indexed="10"/>
      <name val="新細明體"/>
      <family val="1"/>
    </font>
    <font>
      <sz val="7"/>
      <color indexed="10"/>
      <name val="標楷體"/>
      <family val="4"/>
    </font>
    <font>
      <sz val="9"/>
      <color indexed="10"/>
      <name val="標楷體"/>
      <family val="4"/>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s>
  <borders count="3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color indexed="63"/>
      </left>
      <right style="thin"/>
      <top style="thin"/>
      <bottom style="thin">
        <color indexed="8"/>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52">
    <xf numFmtId="0" fontId="0" fillId="0" borderId="0" xfId="0"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14" fillId="0" borderId="0" xfId="0" applyFont="1" applyFill="1" applyAlignment="1">
      <alignment vertical="center"/>
    </xf>
    <xf numFmtId="0" fontId="17"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4" fillId="0" borderId="0" xfId="0" applyFont="1" applyFill="1" applyAlignment="1">
      <alignment vertical="center"/>
    </xf>
    <xf numFmtId="0" fontId="20" fillId="0" borderId="0" xfId="0" applyFont="1" applyFill="1" applyAlignment="1">
      <alignment vertical="center" wrapText="1"/>
    </xf>
    <xf numFmtId="0" fontId="24" fillId="0" borderId="1" xfId="0" applyFont="1" applyFill="1" applyBorder="1" applyAlignment="1">
      <alignment vertical="center"/>
    </xf>
    <xf numFmtId="0" fontId="20" fillId="0" borderId="1" xfId="0" applyFont="1" applyFill="1" applyBorder="1" applyAlignment="1">
      <alignment vertical="center"/>
    </xf>
    <xf numFmtId="0" fontId="21" fillId="0" borderId="1" xfId="0" applyFont="1" applyFill="1" applyBorder="1" applyAlignment="1">
      <alignment vertical="center"/>
    </xf>
    <xf numFmtId="0" fontId="20" fillId="0" borderId="1" xfId="0" applyFont="1" applyFill="1" applyBorder="1" applyAlignment="1">
      <alignment horizontal="right" vertical="center"/>
    </xf>
    <xf numFmtId="0" fontId="6" fillId="0" borderId="0" xfId="0" applyFont="1" applyFill="1" applyAlignment="1">
      <alignment horizontal="right" vertical="center"/>
    </xf>
    <xf numFmtId="0" fontId="21" fillId="0" borderId="2" xfId="0" applyFont="1" applyFill="1" applyBorder="1" applyAlignment="1">
      <alignment horizontal="center" vertical="center" wrapText="1"/>
    </xf>
    <xf numFmtId="0" fontId="7" fillId="0" borderId="3" xfId="0" applyFont="1" applyFill="1" applyBorder="1" applyAlignment="1">
      <alignment vertical="center"/>
    </xf>
    <xf numFmtId="182" fontId="20" fillId="0" borderId="3" xfId="15" applyNumberFormat="1" applyFont="1" applyFill="1" applyBorder="1" applyAlignment="1">
      <alignment horizontal="right" vertical="top" wrapText="1"/>
      <protection/>
    </xf>
    <xf numFmtId="3" fontId="20" fillId="0" borderId="3" xfId="0" applyNumberFormat="1" applyFont="1" applyFill="1" applyBorder="1" applyAlignment="1">
      <alignment horizontal="right" vertical="top" wrapText="1"/>
    </xf>
    <xf numFmtId="9" fontId="20" fillId="0" borderId="3" xfId="19" applyFont="1" applyFill="1" applyBorder="1" applyAlignment="1">
      <alignment horizontal="right" vertical="top"/>
    </xf>
    <xf numFmtId="0" fontId="7" fillId="0" borderId="3" xfId="0" applyFont="1" applyBorder="1" applyAlignment="1">
      <alignment horizontal="left" vertical="top" wrapText="1"/>
    </xf>
    <xf numFmtId="9" fontId="20" fillId="0" borderId="4" xfId="19" applyFont="1" applyFill="1" applyBorder="1" applyAlignment="1">
      <alignment horizontal="right" vertical="top"/>
    </xf>
    <xf numFmtId="3" fontId="20" fillId="0" borderId="3" xfId="0" applyNumberFormat="1" applyFont="1" applyFill="1" applyBorder="1" applyAlignment="1">
      <alignment horizontal="right" vertical="top"/>
    </xf>
    <xf numFmtId="3" fontId="24" fillId="0" borderId="3" xfId="0" applyNumberFormat="1" applyFont="1" applyFill="1" applyBorder="1" applyAlignment="1">
      <alignment horizontal="right" vertical="top"/>
    </xf>
    <xf numFmtId="9" fontId="20" fillId="2" borderId="4" xfId="19" applyFont="1" applyFill="1" applyBorder="1" applyAlignment="1">
      <alignment horizontal="right" vertical="top"/>
    </xf>
    <xf numFmtId="0" fontId="7" fillId="3" borderId="3" xfId="0" applyFont="1" applyFill="1" applyBorder="1" applyAlignment="1">
      <alignment horizontal="left" vertical="top" wrapText="1"/>
    </xf>
    <xf numFmtId="0" fontId="7" fillId="0" borderId="3" xfId="0" applyFont="1" applyFill="1" applyBorder="1" applyAlignment="1">
      <alignment horizontal="left" vertical="top" wrapText="1"/>
    </xf>
    <xf numFmtId="3" fontId="24" fillId="2" borderId="3" xfId="0" applyNumberFormat="1" applyFont="1" applyFill="1" applyBorder="1" applyAlignment="1">
      <alignment horizontal="right" vertical="top"/>
    </xf>
    <xf numFmtId="9" fontId="20" fillId="2" borderId="3" xfId="19" applyFont="1" applyFill="1" applyBorder="1" applyAlignment="1">
      <alignment horizontal="right" vertical="top"/>
    </xf>
    <xf numFmtId="3" fontId="24" fillId="2" borderId="5" xfId="0" applyNumberFormat="1" applyFont="1" applyFill="1" applyBorder="1" applyAlignment="1">
      <alignment horizontal="right" vertical="top"/>
    </xf>
    <xf numFmtId="9" fontId="20" fillId="2" borderId="6" xfId="19" applyFont="1" applyFill="1" applyBorder="1" applyAlignment="1">
      <alignment horizontal="right" vertical="top"/>
    </xf>
    <xf numFmtId="0" fontId="7" fillId="2" borderId="3" xfId="0" applyFont="1" applyFill="1" applyBorder="1" applyAlignment="1">
      <alignment vertical="center"/>
    </xf>
    <xf numFmtId="0" fontId="6" fillId="2" borderId="0" xfId="0" applyFont="1" applyFill="1" applyAlignment="1">
      <alignment vertical="center"/>
    </xf>
    <xf numFmtId="0" fontId="7" fillId="0" borderId="7" xfId="0" applyFont="1" applyFill="1" applyBorder="1" applyAlignment="1">
      <alignment vertical="center"/>
    </xf>
    <xf numFmtId="0" fontId="30" fillId="0" borderId="0" xfId="0" applyFont="1" applyFill="1" applyAlignment="1">
      <alignment vertical="center"/>
    </xf>
    <xf numFmtId="0" fontId="17" fillId="3" borderId="3" xfId="0" applyFont="1" applyFill="1" applyBorder="1" applyAlignment="1">
      <alignment horizontal="left" vertical="top" wrapText="1"/>
    </xf>
    <xf numFmtId="3" fontId="24" fillId="0" borderId="0" xfId="0" applyNumberFormat="1" applyFont="1" applyFill="1" applyBorder="1" applyAlignment="1">
      <alignment horizontal="right" vertical="top"/>
    </xf>
    <xf numFmtId="9" fontId="20" fillId="0" borderId="0" xfId="19" applyFont="1" applyFill="1" applyBorder="1" applyAlignment="1">
      <alignment horizontal="right" vertical="top"/>
    </xf>
    <xf numFmtId="0" fontId="20" fillId="0" borderId="0" xfId="0" applyFont="1" applyFill="1" applyBorder="1" applyAlignment="1">
      <alignment horizontal="center" vertical="top"/>
    </xf>
    <xf numFmtId="0" fontId="20" fillId="0" borderId="0" xfId="0" applyFont="1" applyBorder="1" applyAlignment="1">
      <alignment vertical="center"/>
    </xf>
    <xf numFmtId="0" fontId="20"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21" fillId="0" borderId="0" xfId="0" applyFont="1" applyAlignment="1">
      <alignment vertical="center"/>
    </xf>
    <xf numFmtId="10" fontId="20" fillId="0" borderId="0" xfId="0" applyNumberFormat="1" applyFont="1" applyAlignment="1">
      <alignment vertical="center"/>
    </xf>
    <xf numFmtId="3" fontId="20" fillId="0" borderId="0" xfId="0" applyNumberFormat="1" applyFont="1" applyAlignment="1">
      <alignment vertical="center"/>
    </xf>
    <xf numFmtId="0" fontId="31" fillId="0" borderId="0" xfId="0" applyFont="1" applyAlignment="1">
      <alignment vertical="center"/>
    </xf>
    <xf numFmtId="0" fontId="20" fillId="0" borderId="0" xfId="0" applyFont="1" applyFill="1" applyAlignment="1">
      <alignment vertical="center"/>
    </xf>
    <xf numFmtId="182" fontId="32" fillId="0" borderId="0" xfId="15" applyNumberFormat="1" applyFont="1" applyFill="1" applyBorder="1" applyAlignment="1">
      <alignment horizontal="right" vertical="top" wrapText="1"/>
      <protection/>
    </xf>
    <xf numFmtId="182" fontId="20" fillId="0" borderId="0" xfId="15" applyNumberFormat="1" applyFont="1" applyFill="1" applyBorder="1" applyAlignment="1">
      <alignment horizontal="right" vertical="top" wrapText="1"/>
      <protection/>
    </xf>
    <xf numFmtId="3" fontId="14" fillId="0" borderId="3" xfId="0" applyNumberFormat="1" applyFont="1" applyFill="1" applyBorder="1" applyAlignment="1">
      <alignment horizontal="right" vertical="top" wrapText="1"/>
    </xf>
    <xf numFmtId="3" fontId="14" fillId="0" borderId="4" xfId="0" applyNumberFormat="1" applyFont="1" applyFill="1" applyBorder="1" applyAlignment="1">
      <alignment horizontal="right" vertical="top" wrapText="1"/>
    </xf>
    <xf numFmtId="3" fontId="33" fillId="2" borderId="4" xfId="0" applyNumberFormat="1" applyFont="1" applyFill="1" applyBorder="1" applyAlignment="1">
      <alignment horizontal="right" vertical="top"/>
    </xf>
    <xf numFmtId="182" fontId="14" fillId="0" borderId="3" xfId="15" applyNumberFormat="1" applyFont="1" applyFill="1" applyBorder="1" applyAlignment="1">
      <alignment horizontal="right" vertical="top" wrapText="1"/>
      <protection/>
    </xf>
    <xf numFmtId="9" fontId="14" fillId="0" borderId="3" xfId="19" applyFont="1" applyFill="1" applyBorder="1" applyAlignment="1">
      <alignment horizontal="right" vertical="top"/>
    </xf>
    <xf numFmtId="0" fontId="17" fillId="0" borderId="3" xfId="0" applyFont="1" applyFill="1" applyBorder="1" applyAlignment="1">
      <alignment horizontal="left" vertical="top" wrapText="1"/>
    </xf>
    <xf numFmtId="0" fontId="0" fillId="0" borderId="0" xfId="0" applyFont="1" applyFill="1" applyAlignment="1">
      <alignment vertical="center"/>
    </xf>
    <xf numFmtId="9" fontId="14" fillId="0" borderId="4" xfId="19" applyFont="1" applyFill="1" applyBorder="1" applyAlignment="1">
      <alignment horizontal="right" vertical="top"/>
    </xf>
    <xf numFmtId="3" fontId="14" fillId="0" borderId="3" xfId="0" applyNumberFormat="1" applyFont="1" applyFill="1" applyBorder="1" applyAlignment="1">
      <alignment horizontal="right" vertical="top"/>
    </xf>
    <xf numFmtId="3" fontId="33" fillId="0" borderId="3" xfId="0" applyNumberFormat="1" applyFont="1" applyFill="1" applyBorder="1" applyAlignment="1">
      <alignment horizontal="right" vertical="top"/>
    </xf>
    <xf numFmtId="0" fontId="34" fillId="0" borderId="0" xfId="0" applyFont="1" applyFill="1" applyAlignment="1">
      <alignment vertical="center"/>
    </xf>
    <xf numFmtId="0" fontId="17" fillId="0" borderId="3" xfId="0" applyFont="1" applyBorder="1" applyAlignment="1">
      <alignment horizontal="left" vertical="top" wrapText="1"/>
    </xf>
    <xf numFmtId="41" fontId="14" fillId="0" borderId="3" xfId="0" applyNumberFormat="1" applyFont="1" applyFill="1" applyBorder="1" applyAlignment="1">
      <alignment vertical="center"/>
    </xf>
    <xf numFmtId="0" fontId="17" fillId="0" borderId="3" xfId="0" applyFont="1" applyFill="1" applyBorder="1" applyAlignment="1">
      <alignment vertical="center"/>
    </xf>
    <xf numFmtId="9" fontId="14" fillId="2" borderId="4" xfId="19" applyFont="1" applyFill="1" applyBorder="1" applyAlignment="1">
      <alignment horizontal="right" vertical="top"/>
    </xf>
    <xf numFmtId="0" fontId="0" fillId="0" borderId="3" xfId="0" applyBorder="1" applyAlignment="1">
      <alignment vertical="center" wrapText="1"/>
    </xf>
    <xf numFmtId="0" fontId="0" fillId="3" borderId="3" xfId="0" applyFont="1" applyFill="1" applyBorder="1" applyAlignment="1">
      <alignment vertical="center" wrapText="1"/>
    </xf>
    <xf numFmtId="0" fontId="0" fillId="0" borderId="3" xfId="0" applyBorder="1" applyAlignment="1">
      <alignment vertical="center"/>
    </xf>
    <xf numFmtId="183" fontId="0" fillId="0" borderId="3" xfId="0" applyNumberFormat="1" applyBorder="1" applyAlignment="1">
      <alignment vertical="center"/>
    </xf>
    <xf numFmtId="182" fontId="0" fillId="0" borderId="3" xfId="0" applyNumberFormat="1" applyFont="1" applyBorder="1" applyAlignment="1">
      <alignment vertical="center"/>
    </xf>
    <xf numFmtId="182" fontId="0" fillId="0" borderId="3" xfId="0" applyNumberFormat="1" applyBorder="1" applyAlignment="1">
      <alignment vertical="center"/>
    </xf>
    <xf numFmtId="0" fontId="0" fillId="0" borderId="3" xfId="0" applyFill="1" applyBorder="1" applyAlignment="1">
      <alignment vertical="center" wrapText="1"/>
    </xf>
    <xf numFmtId="3" fontId="24" fillId="2" borderId="8" xfId="0" applyNumberFormat="1" applyFont="1" applyFill="1" applyBorder="1" applyAlignment="1">
      <alignment vertical="center"/>
    </xf>
    <xf numFmtId="9" fontId="14" fillId="0" borderId="7" xfId="19" applyFont="1" applyFill="1" applyBorder="1" applyAlignment="1">
      <alignment horizontal="right" vertical="top"/>
    </xf>
    <xf numFmtId="3" fontId="20" fillId="0" borderId="3" xfId="0" applyNumberFormat="1" applyFont="1" applyFill="1" applyBorder="1" applyAlignment="1">
      <alignment vertical="center"/>
    </xf>
    <xf numFmtId="182" fontId="0" fillId="0" borderId="4" xfId="0" applyNumberFormat="1" applyBorder="1" applyAlignment="1">
      <alignment vertical="center"/>
    </xf>
    <xf numFmtId="182" fontId="20" fillId="0" borderId="7" xfId="15" applyNumberFormat="1" applyFont="1" applyFill="1" applyBorder="1" applyAlignment="1">
      <alignment horizontal="right" vertical="top" wrapText="1"/>
      <protection/>
    </xf>
    <xf numFmtId="3" fontId="20" fillId="0" borderId="7" xfId="0" applyNumberFormat="1" applyFont="1" applyFill="1" applyBorder="1" applyAlignment="1">
      <alignment horizontal="right" vertical="top" wrapText="1"/>
    </xf>
    <xf numFmtId="9" fontId="20" fillId="0" borderId="7" xfId="19" applyFont="1" applyFill="1" applyBorder="1" applyAlignment="1">
      <alignment horizontal="right" vertical="top"/>
    </xf>
    <xf numFmtId="182" fontId="0" fillId="0" borderId="3" xfId="0" applyNumberFormat="1" applyFill="1" applyBorder="1" applyAlignment="1">
      <alignment vertical="center"/>
    </xf>
    <xf numFmtId="0" fontId="0" fillId="0" borderId="6" xfId="0" applyFill="1" applyBorder="1" applyAlignment="1">
      <alignment vertical="center" wrapText="1"/>
    </xf>
    <xf numFmtId="182" fontId="14" fillId="0" borderId="3" xfId="0" applyNumberFormat="1" applyFont="1" applyFill="1" applyBorder="1" applyAlignment="1">
      <alignment horizontal="right" vertical="top"/>
    </xf>
    <xf numFmtId="3" fontId="24" fillId="2" borderId="4" xfId="0" applyNumberFormat="1" applyFont="1" applyFill="1" applyBorder="1" applyAlignment="1">
      <alignment horizontal="right" vertical="top"/>
    </xf>
    <xf numFmtId="3" fontId="14" fillId="4" borderId="7" xfId="0" applyNumberFormat="1" applyFont="1" applyFill="1" applyBorder="1" applyAlignment="1">
      <alignment horizontal="right" vertical="top"/>
    </xf>
    <xf numFmtId="3" fontId="14" fillId="4" borderId="7" xfId="0" applyNumberFormat="1" applyFont="1" applyFill="1" applyBorder="1" applyAlignment="1">
      <alignment horizontal="right" vertical="top" wrapText="1"/>
    </xf>
    <xf numFmtId="9" fontId="14" fillId="4" borderId="7" xfId="19" applyFont="1" applyFill="1" applyBorder="1" applyAlignment="1">
      <alignment horizontal="right" vertical="top"/>
    </xf>
    <xf numFmtId="3" fontId="24" fillId="4" borderId="3" xfId="0" applyNumberFormat="1" applyFont="1" applyFill="1" applyBorder="1" applyAlignment="1">
      <alignment horizontal="right" vertical="top"/>
    </xf>
    <xf numFmtId="9" fontId="20" fillId="4" borderId="3" xfId="19" applyFont="1" applyFill="1" applyBorder="1" applyAlignment="1">
      <alignment horizontal="right" vertical="top"/>
    </xf>
    <xf numFmtId="3" fontId="20" fillId="4" borderId="3" xfId="0" applyNumberFormat="1" applyFont="1" applyFill="1" applyBorder="1" applyAlignment="1">
      <alignment horizontal="right" vertical="top" wrapText="1"/>
    </xf>
    <xf numFmtId="9" fontId="24" fillId="4" borderId="3" xfId="0" applyNumberFormat="1" applyFont="1" applyFill="1" applyBorder="1" applyAlignment="1">
      <alignment horizontal="right" vertical="top"/>
    </xf>
    <xf numFmtId="0" fontId="0" fillId="0" borderId="3" xfId="0" applyFill="1" applyBorder="1" applyAlignment="1">
      <alignment horizontal="left" vertical="center"/>
    </xf>
    <xf numFmtId="183" fontId="0" fillId="0" borderId="3" xfId="0" applyNumberFormat="1" applyFill="1" applyBorder="1" applyAlignment="1">
      <alignment horizontal="right" vertical="center"/>
    </xf>
    <xf numFmtId="9" fontId="14" fillId="4" borderId="3" xfId="19" applyFont="1" applyFill="1" applyBorder="1" applyAlignment="1">
      <alignment horizontal="right" vertical="top"/>
    </xf>
    <xf numFmtId="9" fontId="20" fillId="4" borderId="4" xfId="19" applyFont="1" applyFill="1" applyBorder="1" applyAlignment="1">
      <alignment horizontal="right" vertical="top"/>
    </xf>
    <xf numFmtId="183" fontId="0" fillId="0" borderId="0" xfId="0" applyNumberFormat="1" applyAlignment="1">
      <alignment vertical="center"/>
    </xf>
    <xf numFmtId="3" fontId="33" fillId="4" borderId="4" xfId="0" applyNumberFormat="1" applyFont="1" applyFill="1" applyBorder="1" applyAlignment="1">
      <alignment horizontal="right" vertical="top"/>
    </xf>
    <xf numFmtId="3" fontId="14" fillId="4" borderId="3" xfId="0" applyNumberFormat="1" applyFont="1" applyFill="1" applyBorder="1" applyAlignment="1">
      <alignment horizontal="right" vertical="top" wrapText="1"/>
    </xf>
    <xf numFmtId="41" fontId="14" fillId="4" borderId="3" xfId="0" applyNumberFormat="1" applyFont="1" applyFill="1" applyBorder="1" applyAlignment="1">
      <alignment vertical="center"/>
    </xf>
    <xf numFmtId="3" fontId="20" fillId="0" borderId="7" xfId="0" applyNumberFormat="1" applyFont="1" applyFill="1" applyBorder="1" applyAlignment="1">
      <alignment vertical="center"/>
    </xf>
    <xf numFmtId="182" fontId="14" fillId="0" borderId="4" xfId="15" applyNumberFormat="1" applyFont="1" applyFill="1" applyBorder="1" applyAlignment="1">
      <alignment horizontal="right" vertical="top" wrapText="1"/>
      <protection/>
    </xf>
    <xf numFmtId="3" fontId="33" fillId="2" borderId="3" xfId="0" applyNumberFormat="1" applyFont="1" applyFill="1" applyBorder="1" applyAlignment="1">
      <alignment horizontal="right" vertical="top"/>
    </xf>
    <xf numFmtId="9" fontId="14" fillId="2" borderId="3" xfId="19" applyFont="1" applyFill="1" applyBorder="1" applyAlignment="1">
      <alignment horizontal="right" vertical="top"/>
    </xf>
    <xf numFmtId="0" fontId="0" fillId="0" borderId="0" xfId="0" applyFont="1" applyAlignment="1">
      <alignment vertical="center"/>
    </xf>
    <xf numFmtId="0" fontId="0" fillId="0" borderId="0" xfId="0" applyFont="1" applyBorder="1" applyAlignment="1">
      <alignment vertical="center"/>
    </xf>
    <xf numFmtId="0" fontId="6" fillId="3" borderId="3" xfId="0" applyFont="1" applyFill="1" applyBorder="1" applyAlignment="1">
      <alignment horizontal="left" vertical="center" wrapText="1"/>
    </xf>
    <xf numFmtId="0" fontId="0" fillId="0" borderId="3" xfId="0" applyFont="1" applyBorder="1" applyAlignment="1">
      <alignment vertical="center" wrapText="1"/>
    </xf>
    <xf numFmtId="0" fontId="39" fillId="0" borderId="0" xfId="0" applyFont="1" applyFill="1" applyAlignment="1">
      <alignment vertical="center"/>
    </xf>
    <xf numFmtId="0" fontId="0" fillId="0" borderId="0" xfId="0" applyFont="1" applyFill="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5" fillId="0" borderId="0" xfId="0" applyFont="1" applyAlignment="1">
      <alignment vertical="center"/>
    </xf>
    <xf numFmtId="0" fontId="45" fillId="0" borderId="0" xfId="0" applyFont="1" applyAlignment="1">
      <alignment vertical="center"/>
    </xf>
    <xf numFmtId="0" fontId="0" fillId="0" borderId="3" xfId="0" applyFont="1" applyBorder="1" applyAlignment="1">
      <alignment horizontal="left" vertical="top" wrapText="1"/>
    </xf>
    <xf numFmtId="0" fontId="0" fillId="0" borderId="4" xfId="0" applyFont="1" applyBorder="1" applyAlignment="1">
      <alignment vertical="center" wrapText="1"/>
    </xf>
    <xf numFmtId="182" fontId="20" fillId="0" borderId="4" xfId="15" applyNumberFormat="1" applyFont="1" applyFill="1" applyBorder="1" applyAlignment="1">
      <alignment horizontal="right" vertical="top" wrapText="1"/>
      <protection/>
    </xf>
    <xf numFmtId="182" fontId="15" fillId="0" borderId="0" xfId="0" applyNumberFormat="1" applyFont="1" applyFill="1" applyAlignment="1">
      <alignment vertical="center"/>
    </xf>
    <xf numFmtId="182" fontId="16" fillId="0" borderId="0" xfId="0" applyNumberFormat="1" applyFont="1" applyFill="1" applyAlignment="1">
      <alignment vertical="center"/>
    </xf>
    <xf numFmtId="182" fontId="14" fillId="0" borderId="0" xfId="0" applyNumberFormat="1" applyFont="1" applyFill="1" applyAlignment="1">
      <alignment vertical="center"/>
    </xf>
    <xf numFmtId="182" fontId="14" fillId="0" borderId="0" xfId="0" applyNumberFormat="1" applyFont="1" applyFill="1" applyAlignment="1">
      <alignment horizontal="center" vertical="center"/>
    </xf>
    <xf numFmtId="182" fontId="15" fillId="0" borderId="0" xfId="0" applyNumberFormat="1" applyFont="1" applyFill="1" applyAlignment="1">
      <alignment vertical="center"/>
    </xf>
    <xf numFmtId="182" fontId="14" fillId="0" borderId="0" xfId="0" applyNumberFormat="1" applyFont="1" applyFill="1" applyAlignment="1">
      <alignment vertical="center"/>
    </xf>
    <xf numFmtId="182" fontId="20" fillId="0" borderId="0" xfId="0" applyNumberFormat="1" applyFont="1" applyFill="1" applyAlignment="1">
      <alignment horizontal="center" vertical="center" wrapText="1"/>
    </xf>
    <xf numFmtId="182" fontId="20" fillId="0" borderId="0" xfId="0" applyNumberFormat="1" applyFont="1" applyFill="1" applyAlignment="1">
      <alignment vertical="center"/>
    </xf>
    <xf numFmtId="182" fontId="20" fillId="0" borderId="1" xfId="0" applyNumberFormat="1" applyFont="1" applyFill="1" applyBorder="1" applyAlignment="1">
      <alignment vertical="center"/>
    </xf>
    <xf numFmtId="182" fontId="21" fillId="0" borderId="2" xfId="0" applyNumberFormat="1" applyFont="1" applyFill="1" applyBorder="1" applyAlignment="1">
      <alignment horizontal="center" vertical="center" wrapText="1"/>
    </xf>
    <xf numFmtId="182" fontId="21" fillId="0" borderId="9" xfId="0" applyNumberFormat="1" applyFont="1" applyFill="1" applyBorder="1" applyAlignment="1">
      <alignment horizontal="center" vertical="center" wrapText="1"/>
    </xf>
    <xf numFmtId="182" fontId="21" fillId="0" borderId="10" xfId="0" applyNumberFormat="1" applyFont="1" applyFill="1" applyBorder="1" applyAlignment="1">
      <alignment horizontal="center" vertical="center" wrapText="1"/>
    </xf>
    <xf numFmtId="182" fontId="14" fillId="0" borderId="3" xfId="0" applyNumberFormat="1" applyFont="1" applyFill="1" applyBorder="1" applyAlignment="1">
      <alignment horizontal="right" vertical="top" wrapText="1"/>
    </xf>
    <xf numFmtId="182" fontId="33" fillId="0" borderId="3" xfId="0" applyNumberFormat="1" applyFont="1" applyFill="1" applyBorder="1" applyAlignment="1">
      <alignment horizontal="right" vertical="top"/>
    </xf>
    <xf numFmtId="182" fontId="24" fillId="2" borderId="8" xfId="0" applyNumberFormat="1" applyFont="1" applyFill="1" applyBorder="1" applyAlignment="1">
      <alignment vertical="center"/>
    </xf>
    <xf numFmtId="182" fontId="20" fillId="0" borderId="3" xfId="0" applyNumberFormat="1" applyFont="1" applyFill="1" applyBorder="1" applyAlignment="1">
      <alignment vertical="center"/>
    </xf>
    <xf numFmtId="182" fontId="24" fillId="0" borderId="3" xfId="0" applyNumberFormat="1" applyFont="1" applyFill="1" applyBorder="1" applyAlignment="1">
      <alignment vertical="center"/>
    </xf>
    <xf numFmtId="182" fontId="24" fillId="0" borderId="7" xfId="0" applyNumberFormat="1" applyFont="1" applyFill="1" applyBorder="1" applyAlignment="1">
      <alignment vertical="center"/>
    </xf>
    <xf numFmtId="182" fontId="6" fillId="0" borderId="3" xfId="0" applyNumberFormat="1" applyFont="1" applyFill="1" applyBorder="1" applyAlignment="1">
      <alignment vertical="center"/>
    </xf>
    <xf numFmtId="182" fontId="14" fillId="4" borderId="7" xfId="0" applyNumberFormat="1" applyFont="1" applyFill="1" applyBorder="1" applyAlignment="1">
      <alignment horizontal="right" vertical="top"/>
    </xf>
    <xf numFmtId="182" fontId="14" fillId="0" borderId="4" xfId="0" applyNumberFormat="1" applyFont="1" applyFill="1" applyBorder="1" applyAlignment="1">
      <alignment horizontal="right" vertical="top" wrapText="1"/>
    </xf>
    <xf numFmtId="182" fontId="33" fillId="0" borderId="3" xfId="16" applyNumberFormat="1" applyFont="1" applyFill="1" applyBorder="1" applyAlignment="1">
      <alignment horizontal="right" vertical="top"/>
    </xf>
    <xf numFmtId="182" fontId="24" fillId="2" borderId="3" xfId="0" applyNumberFormat="1" applyFont="1" applyFill="1" applyBorder="1" applyAlignment="1">
      <alignment horizontal="right" vertical="top"/>
    </xf>
    <xf numFmtId="182" fontId="0" fillId="0" borderId="3" xfId="0" applyNumberFormat="1" applyFill="1" applyBorder="1" applyAlignment="1">
      <alignment horizontal="right" vertical="center"/>
    </xf>
    <xf numFmtId="182" fontId="20" fillId="0" borderId="3" xfId="0" applyNumberFormat="1" applyFont="1" applyFill="1" applyBorder="1" applyAlignment="1">
      <alignment horizontal="right" vertical="top"/>
    </xf>
    <xf numFmtId="182" fontId="24" fillId="0" borderId="3" xfId="0" applyNumberFormat="1" applyFont="1" applyFill="1" applyBorder="1" applyAlignment="1">
      <alignment horizontal="right" vertical="top"/>
    </xf>
    <xf numFmtId="182" fontId="24" fillId="4" borderId="3" xfId="0" applyNumberFormat="1" applyFont="1" applyFill="1" applyBorder="1" applyAlignment="1">
      <alignment horizontal="right" vertical="top"/>
    </xf>
    <xf numFmtId="182" fontId="20" fillId="0" borderId="3" xfId="0" applyNumberFormat="1" applyFont="1" applyFill="1" applyBorder="1" applyAlignment="1">
      <alignment horizontal="right" vertical="top" wrapText="1"/>
    </xf>
    <xf numFmtId="182" fontId="20" fillId="0" borderId="7" xfId="0" applyNumberFormat="1" applyFont="1" applyFill="1" applyBorder="1" applyAlignment="1">
      <alignment horizontal="right" vertical="top" wrapText="1"/>
    </xf>
    <xf numFmtId="182" fontId="14" fillId="0" borderId="7" xfId="0" applyNumberFormat="1" applyFont="1" applyFill="1" applyBorder="1" applyAlignment="1">
      <alignment horizontal="right" vertical="top" wrapText="1"/>
    </xf>
    <xf numFmtId="182" fontId="24" fillId="2" borderId="5" xfId="0" applyNumberFormat="1" applyFont="1" applyFill="1" applyBorder="1" applyAlignment="1">
      <alignment horizontal="right" vertical="top"/>
    </xf>
    <xf numFmtId="182" fontId="14" fillId="0" borderId="3" xfId="16" applyNumberFormat="1" applyFont="1" applyFill="1" applyBorder="1" applyAlignment="1">
      <alignment horizontal="right" vertical="top"/>
    </xf>
    <xf numFmtId="182" fontId="14" fillId="0" borderId="8" xfId="0" applyNumberFormat="1" applyFont="1" applyFill="1" applyBorder="1" applyAlignment="1">
      <alignment horizontal="right" vertical="top"/>
    </xf>
    <xf numFmtId="182" fontId="14" fillId="0" borderId="0" xfId="0" applyNumberFormat="1" applyFont="1" applyFill="1" applyAlignment="1">
      <alignment horizontal="right" vertical="top"/>
    </xf>
    <xf numFmtId="182" fontId="14" fillId="0" borderId="11" xfId="0" applyNumberFormat="1" applyFont="1" applyFill="1" applyBorder="1" applyAlignment="1">
      <alignment horizontal="right" vertical="top"/>
    </xf>
    <xf numFmtId="182" fontId="24" fillId="2" borderId="4" xfId="0" applyNumberFormat="1" applyFont="1" applyFill="1" applyBorder="1" applyAlignment="1">
      <alignment horizontal="right" vertical="top"/>
    </xf>
    <xf numFmtId="182" fontId="0" fillId="0" borderId="3" xfId="0" applyNumberFormat="1" applyFill="1" applyBorder="1" applyAlignment="1">
      <alignment horizontal="left" vertical="center"/>
    </xf>
    <xf numFmtId="182" fontId="14" fillId="0" borderId="4" xfId="0" applyNumberFormat="1" applyFont="1" applyFill="1" applyBorder="1" applyAlignment="1">
      <alignment horizontal="right" vertical="top"/>
    </xf>
    <xf numFmtId="182" fontId="14" fillId="0" borderId="4" xfId="16" applyNumberFormat="1" applyFont="1" applyFill="1" applyBorder="1" applyAlignment="1">
      <alignment horizontal="right" vertical="top"/>
    </xf>
    <xf numFmtId="182" fontId="33" fillId="2" borderId="3" xfId="0" applyNumberFormat="1" applyFont="1" applyFill="1" applyBorder="1" applyAlignment="1">
      <alignment horizontal="right" vertical="top"/>
    </xf>
    <xf numFmtId="182" fontId="29" fillId="0" borderId="3" xfId="0" applyNumberFormat="1" applyFont="1" applyFill="1" applyBorder="1" applyAlignment="1">
      <alignment horizontal="right" vertical="top" wrapText="1"/>
    </xf>
    <xf numFmtId="182" fontId="33" fillId="4" borderId="4" xfId="0" applyNumberFormat="1" applyFont="1" applyFill="1" applyBorder="1" applyAlignment="1">
      <alignment horizontal="right" vertical="top"/>
    </xf>
    <xf numFmtId="182" fontId="14" fillId="4" borderId="3" xfId="0" applyNumberFormat="1" applyFont="1" applyFill="1" applyBorder="1" applyAlignment="1">
      <alignment vertical="center"/>
    </xf>
    <xf numFmtId="182" fontId="33" fillId="2" borderId="4" xfId="0" applyNumberFormat="1" applyFont="1" applyFill="1" applyBorder="1" applyAlignment="1">
      <alignment horizontal="right" vertical="top"/>
    </xf>
    <xf numFmtId="182" fontId="24" fillId="0" borderId="0" xfId="0" applyNumberFormat="1" applyFont="1" applyFill="1" applyBorder="1" applyAlignment="1">
      <alignment horizontal="right" vertical="top"/>
    </xf>
    <xf numFmtId="182" fontId="20" fillId="0" borderId="0" xfId="0" applyNumberFormat="1" applyFont="1" applyAlignment="1">
      <alignment vertical="center"/>
    </xf>
    <xf numFmtId="182" fontId="6" fillId="0" borderId="0" xfId="0" applyNumberFormat="1" applyFont="1" applyAlignment="1">
      <alignment vertical="center" wrapText="1"/>
    </xf>
    <xf numFmtId="182" fontId="6" fillId="0" borderId="0" xfId="0" applyNumberFormat="1" applyFont="1" applyAlignment="1">
      <alignment vertical="center"/>
    </xf>
    <xf numFmtId="182" fontId="23" fillId="0" borderId="0" xfId="0" applyNumberFormat="1" applyFont="1" applyAlignment="1">
      <alignment vertical="center"/>
    </xf>
    <xf numFmtId="182" fontId="6" fillId="0" borderId="0" xfId="0" applyNumberFormat="1" applyFont="1" applyAlignment="1">
      <alignment vertical="center"/>
    </xf>
    <xf numFmtId="182" fontId="20" fillId="0" borderId="0" xfId="0" applyNumberFormat="1" applyFont="1" applyFill="1" applyAlignment="1">
      <alignment vertical="center"/>
    </xf>
    <xf numFmtId="182" fontId="21" fillId="0" borderId="0" xfId="0" applyNumberFormat="1" applyFont="1" applyFill="1" applyAlignment="1">
      <alignment vertical="center"/>
    </xf>
    <xf numFmtId="0" fontId="0" fillId="0" borderId="6" xfId="0" applyFont="1" applyFill="1" applyBorder="1" applyAlignment="1">
      <alignment vertical="center" wrapText="1"/>
    </xf>
    <xf numFmtId="0" fontId="3" fillId="0" borderId="3" xfId="0" applyFont="1" applyBorder="1" applyAlignment="1">
      <alignment horizontal="left" vertical="center" wrapText="1"/>
    </xf>
    <xf numFmtId="0" fontId="46" fillId="0" borderId="12" xfId="0" applyFont="1" applyFill="1" applyBorder="1" applyAlignment="1">
      <alignment horizontal="left" vertical="center" wrapText="1"/>
    </xf>
    <xf numFmtId="0" fontId="47" fillId="0" borderId="13" xfId="0" applyFont="1" applyBorder="1" applyAlignment="1">
      <alignment horizontal="left" vertical="center"/>
    </xf>
    <xf numFmtId="0" fontId="48" fillId="0" borderId="12" xfId="0" applyFont="1" applyFill="1" applyBorder="1" applyAlignment="1">
      <alignment horizontal="left" vertical="center" wrapText="1"/>
    </xf>
    <xf numFmtId="0" fontId="47" fillId="0" borderId="13"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13" xfId="0" applyFont="1" applyBorder="1" applyAlignment="1">
      <alignment horizontal="left" vertical="center"/>
    </xf>
    <xf numFmtId="0" fontId="27" fillId="0" borderId="12" xfId="0" applyFont="1" applyFill="1" applyBorder="1" applyAlignment="1">
      <alignment horizontal="left" vertical="center" wrapText="1"/>
    </xf>
    <xf numFmtId="0" fontId="0" fillId="0" borderId="13" xfId="0" applyBorder="1" applyAlignment="1">
      <alignment horizontal="left" vertical="center" wrapText="1"/>
    </xf>
    <xf numFmtId="0" fontId="3" fillId="0" borderId="3" xfId="0" applyFont="1" applyBorder="1" applyAlignment="1">
      <alignment vertical="center" wrapText="1"/>
    </xf>
    <xf numFmtId="0" fontId="0" fillId="0" borderId="13" xfId="0" applyFill="1" applyBorder="1" applyAlignment="1">
      <alignment horizontal="left" vertical="center" wrapText="1"/>
    </xf>
    <xf numFmtId="0" fontId="47" fillId="0" borderId="13" xfId="0" applyFont="1" applyFill="1" applyBorder="1" applyAlignment="1">
      <alignment horizontal="left" vertical="center" wrapText="1"/>
    </xf>
    <xf numFmtId="0" fontId="46" fillId="0" borderId="3" xfId="0" applyFont="1" applyBorder="1" applyAlignment="1">
      <alignment vertical="center" wrapText="1"/>
    </xf>
    <xf numFmtId="0" fontId="0" fillId="0" borderId="13" xfId="0" applyFont="1" applyBorder="1" applyAlignment="1">
      <alignment horizontal="left" vertical="center" wrapText="1"/>
    </xf>
    <xf numFmtId="0" fontId="3" fillId="0" borderId="3" xfId="0" applyFont="1" applyFill="1" applyBorder="1" applyAlignment="1">
      <alignment horizontal="left" vertical="center" wrapText="1"/>
    </xf>
    <xf numFmtId="0" fontId="0" fillId="0" borderId="3" xfId="0" applyFont="1" applyBorder="1" applyAlignment="1">
      <alignment horizontal="left" vertical="center"/>
    </xf>
    <xf numFmtId="0" fontId="27" fillId="0" borderId="3" xfId="0" applyFont="1" applyFill="1" applyBorder="1" applyAlignment="1">
      <alignment horizontal="left" vertical="center" wrapText="1"/>
    </xf>
    <xf numFmtId="0" fontId="0" fillId="0" borderId="3" xfId="0" applyBorder="1" applyAlignment="1">
      <alignment horizontal="left" vertical="center" wrapText="1"/>
    </xf>
    <xf numFmtId="0" fontId="27" fillId="0" borderId="3" xfId="0" applyFont="1" applyBorder="1" applyAlignment="1">
      <alignment horizontal="left" vertical="center"/>
    </xf>
    <xf numFmtId="0" fontId="3" fillId="0" borderId="3" xfId="0" applyFont="1" applyFill="1" applyBorder="1" applyAlignment="1">
      <alignment horizontal="left" vertical="center"/>
    </xf>
    <xf numFmtId="0" fontId="46" fillId="0" borderId="3" xfId="0" applyFont="1" applyFill="1" applyBorder="1" applyAlignment="1">
      <alignment horizontal="left" vertical="center" wrapText="1"/>
    </xf>
    <xf numFmtId="0" fontId="46" fillId="0" borderId="3" xfId="0" applyFont="1" applyFill="1" applyBorder="1" applyAlignment="1">
      <alignment horizontal="left" vertical="center"/>
    </xf>
    <xf numFmtId="0" fontId="42" fillId="4" borderId="3" xfId="0" applyFont="1" applyFill="1" applyBorder="1" applyAlignment="1">
      <alignment horizontal="center" vertical="center" wrapText="1"/>
    </xf>
    <xf numFmtId="0" fontId="25" fillId="0"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2" xfId="0" applyFont="1" applyFill="1" applyBorder="1" applyAlignment="1">
      <alignment horizontal="left" vertical="top" wrapText="1"/>
    </xf>
    <xf numFmtId="0" fontId="26" fillId="0" borderId="13" xfId="0" applyFont="1" applyFill="1" applyBorder="1" applyAlignment="1">
      <alignment horizontal="left" vertical="top"/>
    </xf>
    <xf numFmtId="0" fontId="25" fillId="0" borderId="12" xfId="0" applyFont="1" applyFill="1" applyBorder="1" applyAlignment="1">
      <alignment horizontal="left" vertical="center" wrapText="1"/>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24" fillId="2" borderId="3" xfId="0" applyFont="1" applyFill="1" applyBorder="1" applyAlignment="1">
      <alignment horizontal="center" vertical="top"/>
    </xf>
    <xf numFmtId="0" fontId="48" fillId="0" borderId="3" xfId="0" applyFont="1" applyFill="1" applyBorder="1" applyAlignment="1">
      <alignment horizontal="left" vertical="center" wrapText="1"/>
    </xf>
    <xf numFmtId="0" fontId="24" fillId="4" borderId="12" xfId="0" applyFont="1" applyFill="1" applyBorder="1" applyAlignment="1">
      <alignment horizontal="center" vertical="top"/>
    </xf>
    <xf numFmtId="0" fontId="24" fillId="4" borderId="13" xfId="0" applyFont="1" applyFill="1" applyBorder="1" applyAlignment="1">
      <alignment horizontal="center" vertical="top"/>
    </xf>
    <xf numFmtId="0" fontId="30"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42" fillId="2" borderId="3"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 fillId="0" borderId="3" xfId="0" applyFont="1" applyBorder="1" applyAlignment="1">
      <alignment horizontal="left" vertical="center"/>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5" xfId="0" applyFont="1" applyFill="1" applyBorder="1" applyAlignment="1">
      <alignment horizontal="left" vertical="center" wrapText="1"/>
    </xf>
    <xf numFmtId="0" fontId="0" fillId="0" borderId="16"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xf>
    <xf numFmtId="0" fontId="43" fillId="4" borderId="3" xfId="0" applyFont="1" applyFill="1" applyBorder="1" applyAlignment="1">
      <alignment horizontal="center" vertical="center" wrapText="1"/>
    </xf>
    <xf numFmtId="0" fontId="27" fillId="4" borderId="3" xfId="0" applyFont="1" applyFill="1" applyBorder="1" applyAlignment="1">
      <alignment horizontal="left" vertical="center" wrapText="1"/>
    </xf>
    <xf numFmtId="0" fontId="43" fillId="4" borderId="4"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21" fillId="0" borderId="0" xfId="0" applyFont="1" applyAlignment="1">
      <alignment horizontal="left" vertical="center"/>
    </xf>
    <xf numFmtId="0" fontId="20" fillId="0" borderId="0" xfId="0" applyFont="1" applyAlignment="1">
      <alignment horizontal="left" vertical="center"/>
    </xf>
    <xf numFmtId="0" fontId="38" fillId="0" borderId="0" xfId="0" applyFont="1" applyAlignment="1">
      <alignment horizontal="left" vertical="center"/>
    </xf>
    <xf numFmtId="0" fontId="13" fillId="0" borderId="0" xfId="0" applyFont="1" applyAlignment="1">
      <alignment horizontal="left" vertical="center"/>
    </xf>
    <xf numFmtId="182" fontId="6" fillId="0" borderId="0" xfId="0" applyNumberFormat="1" applyFont="1" applyAlignment="1">
      <alignment vertical="center" wrapText="1"/>
    </xf>
    <xf numFmtId="0" fontId="4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4" fillId="0" borderId="3" xfId="0" applyFont="1" applyFill="1" applyBorder="1" applyAlignment="1">
      <alignment horizontal="center" vertical="top"/>
    </xf>
    <xf numFmtId="0" fontId="12" fillId="0" borderId="0" xfId="0" applyFont="1" applyFill="1" applyAlignment="1">
      <alignment vertical="center" wrapText="1"/>
    </xf>
    <xf numFmtId="0" fontId="37" fillId="0" borderId="0" xfId="0" applyFont="1" applyFill="1" applyAlignment="1">
      <alignment vertical="center" wrapText="1"/>
    </xf>
    <xf numFmtId="0" fontId="21" fillId="0" borderId="0" xfId="0" applyFont="1" applyAlignment="1">
      <alignment vertical="center" wrapText="1"/>
    </xf>
    <xf numFmtId="0" fontId="6" fillId="0" borderId="0" xfId="0" applyFont="1" applyAlignment="1">
      <alignment vertical="center" wrapText="1"/>
    </xf>
    <xf numFmtId="0" fontId="43"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4" fillId="2" borderId="4" xfId="0" applyFont="1" applyFill="1" applyBorder="1" applyAlignment="1">
      <alignment horizontal="center" vertical="top"/>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9"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vertical="center" wrapText="1"/>
    </xf>
    <xf numFmtId="0" fontId="6" fillId="0" borderId="0" xfId="0" applyFont="1" applyFill="1" applyAlignment="1">
      <alignment vertical="center" wrapText="1"/>
    </xf>
    <xf numFmtId="0" fontId="18"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21" fillId="0" borderId="0" xfId="0" applyFont="1" applyFill="1" applyAlignment="1">
      <alignment horizontal="left" vertical="center" wrapText="1"/>
    </xf>
    <xf numFmtId="0" fontId="13" fillId="0" borderId="0" xfId="0" applyFont="1" applyFill="1" applyAlignment="1">
      <alignment vertical="center" wrapText="1"/>
    </xf>
    <xf numFmtId="0" fontId="34" fillId="0" borderId="15"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7" fillId="4" borderId="21" xfId="0" applyFont="1" applyFill="1" applyBorder="1" applyAlignment="1">
      <alignment horizontal="left" vertical="top"/>
    </xf>
    <xf numFmtId="0" fontId="27" fillId="4" borderId="22" xfId="0" applyFont="1" applyFill="1" applyBorder="1" applyAlignment="1">
      <alignment horizontal="left" vertical="top"/>
    </xf>
    <xf numFmtId="0" fontId="0" fillId="0" borderId="13" xfId="0" applyBorder="1" applyAlignment="1">
      <alignment horizontal="left" vertical="top"/>
    </xf>
    <xf numFmtId="0" fontId="20" fillId="2" borderId="23" xfId="0" applyFont="1" applyFill="1" applyBorder="1" applyAlignment="1">
      <alignment horizontal="center" vertical="top"/>
    </xf>
    <xf numFmtId="0" fontId="20" fillId="2" borderId="24" xfId="0" applyFont="1" applyFill="1" applyBorder="1" applyAlignment="1">
      <alignment horizontal="center" vertical="top"/>
    </xf>
    <xf numFmtId="0" fontId="0" fillId="0" borderId="14" xfId="0" applyBorder="1" applyAlignment="1">
      <alignment horizontal="left" vertical="center" wrapText="1"/>
    </xf>
    <xf numFmtId="0" fontId="0" fillId="0" borderId="14" xfId="0" applyBorder="1" applyAlignment="1">
      <alignment horizontal="left" vertical="center"/>
    </xf>
    <xf numFmtId="0" fontId="0" fillId="0" borderId="13" xfId="0" applyBorder="1" applyAlignment="1">
      <alignment horizontal="left" vertical="center"/>
    </xf>
    <xf numFmtId="0" fontId="27" fillId="0" borderId="12" xfId="0" applyFont="1" applyFill="1" applyBorder="1" applyAlignment="1">
      <alignment horizontal="left" vertical="top" wrapText="1"/>
    </xf>
    <xf numFmtId="0" fontId="27" fillId="0" borderId="13" xfId="0" applyFont="1" applyFill="1" applyBorder="1" applyAlignment="1">
      <alignment horizontal="left" vertical="top"/>
    </xf>
    <xf numFmtId="0" fontId="42" fillId="2" borderId="25" xfId="0" applyFont="1" applyFill="1" applyBorder="1" applyAlignment="1">
      <alignment horizontal="center" vertical="center" wrapText="1"/>
    </xf>
    <xf numFmtId="0" fontId="42" fillId="2" borderId="26" xfId="0" applyFont="1" applyFill="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0" fillId="0" borderId="14" xfId="0" applyFont="1" applyFill="1" applyBorder="1" applyAlignment="1">
      <alignment horizontal="left" vertical="center" wrapText="1"/>
    </xf>
    <xf numFmtId="0" fontId="46" fillId="0" borderId="18"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30" fillId="0" borderId="3" xfId="0" applyFont="1" applyFill="1" applyBorder="1" applyAlignment="1">
      <alignment horizontal="left" vertical="center"/>
    </xf>
    <xf numFmtId="0" fontId="48" fillId="0" borderId="12" xfId="0" applyFont="1" applyFill="1" applyBorder="1" applyAlignment="1">
      <alignment horizontal="left" vertical="top" wrapText="1"/>
    </xf>
    <xf numFmtId="0" fontId="48" fillId="0" borderId="13" xfId="0" applyFont="1" applyFill="1" applyBorder="1" applyAlignment="1">
      <alignment horizontal="left" vertical="top"/>
    </xf>
    <xf numFmtId="0" fontId="24" fillId="4" borderId="12" xfId="0" applyFont="1" applyFill="1" applyBorder="1" applyAlignment="1">
      <alignment horizontal="left" vertical="top"/>
    </xf>
    <xf numFmtId="0" fontId="24" fillId="4" borderId="13" xfId="0" applyFont="1" applyFill="1" applyBorder="1" applyAlignment="1">
      <alignment horizontal="left" vertical="top"/>
    </xf>
    <xf numFmtId="0" fontId="20" fillId="0" borderId="27" xfId="0" applyFont="1" applyFill="1" applyBorder="1" applyAlignment="1">
      <alignment horizontal="center" vertical="top"/>
    </xf>
    <xf numFmtId="0" fontId="20" fillId="0" borderId="28" xfId="0" applyFont="1" applyFill="1" applyBorder="1" applyAlignment="1">
      <alignment horizontal="center" vertical="top"/>
    </xf>
    <xf numFmtId="0" fontId="20" fillId="0" borderId="22" xfId="0" applyFont="1" applyFill="1" applyBorder="1" applyAlignment="1">
      <alignment horizontal="center" vertical="top"/>
    </xf>
    <xf numFmtId="0" fontId="42" fillId="0" borderId="25" xfId="0" applyFont="1" applyFill="1" applyBorder="1" applyAlignment="1">
      <alignment vertical="center" wrapText="1"/>
    </xf>
    <xf numFmtId="0" fontId="42" fillId="0" borderId="26" xfId="0" applyFont="1" applyFill="1" applyBorder="1" applyAlignment="1">
      <alignment vertical="center" wrapText="1"/>
    </xf>
    <xf numFmtId="0" fontId="3" fillId="0" borderId="1"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0" fillId="0" borderId="22" xfId="0" applyBorder="1" applyAlignment="1">
      <alignment horizontal="left" vertical="center" wrapText="1"/>
    </xf>
    <xf numFmtId="0" fontId="25" fillId="0" borderId="0"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0" borderId="17" xfId="0" applyFont="1" applyFill="1" applyBorder="1" applyAlignment="1">
      <alignment horizontal="left" vertical="center"/>
    </xf>
    <xf numFmtId="0" fontId="42" fillId="2" borderId="5" xfId="0" applyFont="1" applyFill="1" applyBorder="1" applyAlignment="1">
      <alignment horizontal="center" vertical="center" wrapText="1"/>
    </xf>
    <xf numFmtId="0" fontId="42" fillId="2" borderId="30" xfId="0" applyFont="1" applyFill="1" applyBorder="1" applyAlignment="1">
      <alignment horizontal="center" vertical="center" wrapText="1"/>
    </xf>
    <xf numFmtId="0" fontId="24" fillId="2" borderId="12" xfId="0" applyFont="1" applyFill="1" applyBorder="1" applyAlignment="1">
      <alignment horizontal="center" vertical="top"/>
    </xf>
    <xf numFmtId="0" fontId="24" fillId="2" borderId="13" xfId="0" applyFont="1" applyFill="1" applyBorder="1" applyAlignment="1">
      <alignment horizontal="center" vertical="top"/>
    </xf>
    <xf numFmtId="0" fontId="30" fillId="0" borderId="5" xfId="0" applyFont="1" applyFill="1" applyBorder="1" applyAlignment="1">
      <alignment horizontal="left" vertical="center" wrapText="1"/>
    </xf>
    <xf numFmtId="0" fontId="0" fillId="0" borderId="31" xfId="0" applyFont="1" applyBorder="1" applyAlignment="1">
      <alignment horizontal="left" vertical="center"/>
    </xf>
    <xf numFmtId="0" fontId="46" fillId="0"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18" xfId="0" applyFont="1" applyFill="1" applyBorder="1" applyAlignment="1">
      <alignment horizontal="left" vertical="center" wrapText="1"/>
    </xf>
    <xf numFmtId="0" fontId="3" fillId="0" borderId="32" xfId="0" applyFont="1" applyFill="1" applyBorder="1" applyAlignment="1">
      <alignment horizontal="left" vertical="center"/>
    </xf>
    <xf numFmtId="0" fontId="27" fillId="0" borderId="4" xfId="0" applyFont="1" applyFill="1" applyBorder="1" applyAlignment="1">
      <alignment horizontal="left" vertical="center" wrapText="1"/>
    </xf>
    <xf numFmtId="0" fontId="46" fillId="0" borderId="17" xfId="0" applyFont="1" applyFill="1" applyBorder="1" applyAlignment="1">
      <alignment horizontal="left" vertical="center"/>
    </xf>
    <xf numFmtId="0" fontId="24" fillId="2" borderId="4" xfId="0" applyFont="1" applyFill="1" applyBorder="1" applyAlignment="1">
      <alignment horizontal="center" vertical="top"/>
    </xf>
    <xf numFmtId="0" fontId="27" fillId="0" borderId="13"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xf>
    <xf numFmtId="0" fontId="35" fillId="0" borderId="2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0" fillId="0" borderId="0" xfId="0" applyFont="1" applyAlignment="1">
      <alignment vertical="center"/>
    </xf>
    <xf numFmtId="0" fontId="0" fillId="0" borderId="29" xfId="0" applyFont="1" applyBorder="1" applyAlignment="1">
      <alignment vertical="center"/>
    </xf>
    <xf numFmtId="0" fontId="3" fillId="0" borderId="30" xfId="0" applyFont="1" applyFill="1" applyBorder="1" applyAlignment="1">
      <alignment horizontal="left" vertical="center"/>
    </xf>
    <xf numFmtId="0" fontId="28" fillId="0" borderId="12" xfId="0" applyFont="1" applyBorder="1" applyAlignment="1">
      <alignment horizontal="left" vertical="top" wrapText="1"/>
    </xf>
    <xf numFmtId="0" fontId="28" fillId="0" borderId="13" xfId="0" applyFont="1" applyBorder="1" applyAlignment="1">
      <alignment horizontal="left" vertical="top" wrapText="1"/>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2" fillId="4" borderId="25" xfId="0" applyFont="1" applyFill="1" applyBorder="1" applyAlignment="1">
      <alignment horizontal="center" vertical="center" wrapText="1"/>
    </xf>
    <xf numFmtId="0" fontId="42" fillId="4" borderId="0" xfId="0" applyFont="1" applyFill="1" applyBorder="1" applyAlignment="1">
      <alignment horizontal="center" vertical="center" wrapText="1"/>
    </xf>
    <xf numFmtId="0" fontId="25" fillId="0" borderId="25" xfId="0" applyFont="1" applyFill="1" applyBorder="1" applyAlignment="1">
      <alignment vertical="center" wrapText="1"/>
    </xf>
    <xf numFmtId="0" fontId="24" fillId="0" borderId="0" xfId="0" applyFont="1" applyFill="1" applyBorder="1" applyAlignment="1">
      <alignment vertical="center" wrapText="1"/>
    </xf>
    <xf numFmtId="0" fontId="0" fillId="0" borderId="0" xfId="0" applyAlignment="1">
      <alignment vertical="center"/>
    </xf>
    <xf numFmtId="0" fontId="0" fillId="0" borderId="29" xfId="0" applyBorder="1" applyAlignment="1">
      <alignment vertical="center"/>
    </xf>
    <xf numFmtId="0" fontId="14" fillId="2" borderId="3" xfId="0" applyFont="1" applyFill="1" applyBorder="1" applyAlignment="1">
      <alignment horizontal="center" vertical="top"/>
    </xf>
    <xf numFmtId="0" fontId="28" fillId="0" borderId="23" xfId="0" applyFont="1" applyBorder="1" applyAlignment="1">
      <alignment horizontal="left" vertical="top" wrapText="1"/>
    </xf>
    <xf numFmtId="0" fontId="28" fillId="0" borderId="24" xfId="0" applyFont="1" applyBorder="1" applyAlignment="1">
      <alignment horizontal="left" vertical="top" wrapText="1"/>
    </xf>
    <xf numFmtId="0" fontId="28" fillId="0" borderId="3" xfId="0" applyFont="1" applyBorder="1" applyAlignment="1">
      <alignment horizontal="left" vertical="top" wrapText="1"/>
    </xf>
    <xf numFmtId="0" fontId="44" fillId="0" borderId="3" xfId="0" applyFont="1" applyFill="1" applyBorder="1" applyAlignment="1">
      <alignment horizontal="left" vertical="center" wrapText="1"/>
    </xf>
    <xf numFmtId="0" fontId="0" fillId="2" borderId="3" xfId="0" applyFont="1" applyFill="1" applyBorder="1" applyAlignment="1">
      <alignment horizontal="center" vertical="center" wrapText="1"/>
    </xf>
    <xf numFmtId="0" fontId="46" fillId="3" borderId="12" xfId="0" applyFont="1" applyFill="1" applyBorder="1" applyAlignment="1">
      <alignment horizontal="left" vertical="center" wrapText="1"/>
    </xf>
    <xf numFmtId="0" fontId="46" fillId="3" borderId="13" xfId="0" applyFont="1" applyFill="1" applyBorder="1" applyAlignment="1">
      <alignment horizontal="lef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28" fillId="0" borderId="12" xfId="0" applyFont="1" applyFill="1" applyBorder="1" applyAlignment="1">
      <alignment horizontal="left" vertical="top" wrapText="1"/>
    </xf>
    <xf numFmtId="0" fontId="28" fillId="0" borderId="13" xfId="0" applyFont="1" applyFill="1" applyBorder="1" applyAlignment="1">
      <alignment horizontal="left" vertical="top"/>
    </xf>
    <xf numFmtId="0" fontId="42" fillId="2" borderId="0" xfId="0" applyFont="1" applyFill="1" applyBorder="1" applyAlignment="1">
      <alignment horizontal="center" vertical="center" wrapText="1"/>
    </xf>
    <xf numFmtId="0" fontId="47" fillId="0" borderId="13" xfId="0" applyFont="1" applyBorder="1" applyAlignment="1">
      <alignment horizontal="left" vertical="top" wrapText="1"/>
    </xf>
    <xf numFmtId="0" fontId="0" fillId="0" borderId="13" xfId="0" applyBorder="1" applyAlignment="1">
      <alignment horizontal="left" vertical="top" wrapText="1"/>
    </xf>
    <xf numFmtId="0" fontId="0" fillId="0" borderId="20" xfId="0" applyFont="1" applyBorder="1" applyAlignment="1">
      <alignment horizontal="left" vertical="center" wrapText="1"/>
    </xf>
    <xf numFmtId="0" fontId="0" fillId="0" borderId="3" xfId="0" applyFont="1" applyBorder="1" applyAlignment="1">
      <alignment horizontal="left" vertical="center" wrapText="1"/>
    </xf>
    <xf numFmtId="0" fontId="43" fillId="4" borderId="33" xfId="0" applyFont="1" applyFill="1" applyBorder="1" applyAlignment="1">
      <alignment horizontal="center" vertical="center" wrapText="1"/>
    </xf>
    <xf numFmtId="0" fontId="43" fillId="4" borderId="34" xfId="0" applyFont="1" applyFill="1" applyBorder="1" applyAlignment="1">
      <alignment horizontal="center" vertical="center"/>
    </xf>
    <xf numFmtId="0" fontId="3" fillId="0" borderId="14" xfId="0" applyFont="1" applyFill="1" applyBorder="1" applyAlignment="1">
      <alignment vertical="center" wrapText="1"/>
    </xf>
    <xf numFmtId="0" fontId="0" fillId="0" borderId="13" xfId="0" applyBorder="1" applyAlignment="1">
      <alignmen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30" fillId="0" borderId="32" xfId="0" applyFont="1" applyFill="1" applyBorder="1" applyAlignment="1">
      <alignment horizontal="left" vertical="center"/>
    </xf>
  </cellXfs>
  <cellStyles count="9">
    <cellStyle name="Normal" xfId="0"/>
    <cellStyle name="一般_102年第4次(第4梯次)雲林縣公益彩券盈餘分配款專戶管理委員會審核意見表(54-152案)"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1"/>
  <sheetViews>
    <sheetView tabSelected="1" view="pageBreakPreview" zoomScaleSheetLayoutView="100" workbookViewId="0" topLeftCell="A239">
      <selection activeCell="A245" sqref="A245"/>
    </sheetView>
  </sheetViews>
  <sheetFormatPr defaultColWidth="9.00390625" defaultRowHeight="16.5"/>
  <cols>
    <col min="1" max="1" width="18.00390625" style="2" customWidth="1"/>
    <col min="2" max="2" width="17.75390625" style="2" customWidth="1"/>
    <col min="3" max="3" width="17.25390625" style="49" customWidth="1"/>
    <col min="4" max="4" width="13.375" style="169" customWidth="1"/>
    <col min="5" max="5" width="12.25390625" style="169" customWidth="1"/>
    <col min="6" max="6" width="12.50390625" style="169" customWidth="1"/>
    <col min="7" max="7" width="13.875" style="169" customWidth="1"/>
    <col min="8" max="8" width="15.00390625" style="49" customWidth="1"/>
    <col min="9" max="9" width="8.625" style="49" customWidth="1"/>
    <col min="10" max="10" width="9.00390625" style="2" customWidth="1"/>
    <col min="11" max="11" width="21.00390625" style="2" customWidth="1"/>
    <col min="12" max="12" width="23.875" style="1" customWidth="1"/>
    <col min="13" max="16384" width="9.00390625" style="2" customWidth="1"/>
  </cols>
  <sheetData>
    <row r="1" spans="1:11" ht="20.25" customHeight="1">
      <c r="A1" s="237" t="s">
        <v>11</v>
      </c>
      <c r="B1" s="238"/>
      <c r="C1" s="238"/>
      <c r="D1" s="238"/>
      <c r="E1" s="238"/>
      <c r="F1" s="238"/>
      <c r="G1" s="238"/>
      <c r="H1" s="238"/>
      <c r="I1" s="238"/>
      <c r="J1" s="238"/>
      <c r="K1" s="239"/>
    </row>
    <row r="2" spans="1:11" ht="30.75" customHeight="1">
      <c r="A2" s="245" t="s">
        <v>27</v>
      </c>
      <c r="B2" s="238"/>
      <c r="C2" s="238"/>
      <c r="D2" s="238"/>
      <c r="E2" s="238"/>
      <c r="F2" s="238"/>
      <c r="G2" s="238"/>
      <c r="H2" s="238"/>
      <c r="I2" s="238"/>
      <c r="J2" s="238"/>
      <c r="K2" s="239"/>
    </row>
    <row r="3" spans="1:11" ht="30" customHeight="1">
      <c r="A3" s="244" t="s">
        <v>277</v>
      </c>
      <c r="B3" s="238"/>
      <c r="C3" s="238"/>
      <c r="D3" s="238"/>
      <c r="E3" s="238"/>
      <c r="F3" s="238"/>
      <c r="G3" s="238"/>
      <c r="H3" s="238"/>
      <c r="I3" s="238"/>
      <c r="J3" s="238"/>
      <c r="K3" s="239"/>
    </row>
    <row r="4" spans="1:11" ht="24.75" customHeight="1">
      <c r="A4" s="246" t="s">
        <v>12</v>
      </c>
      <c r="B4" s="247"/>
      <c r="C4" s="247"/>
      <c r="D4" s="247"/>
      <c r="E4" s="247"/>
      <c r="F4" s="247"/>
      <c r="G4" s="247"/>
      <c r="H4" s="247"/>
      <c r="I4" s="247"/>
      <c r="J4" s="247"/>
      <c r="K4" s="247"/>
    </row>
    <row r="5" spans="1:12" s="6" customFormat="1" ht="24.75" customHeight="1">
      <c r="A5" s="108" t="s">
        <v>278</v>
      </c>
      <c r="B5" s="109"/>
      <c r="C5" s="4"/>
      <c r="D5" s="119">
        <v>106816388</v>
      </c>
      <c r="E5" s="120" t="s">
        <v>28</v>
      </c>
      <c r="F5" s="121"/>
      <c r="G5" s="121"/>
      <c r="H5" s="4"/>
      <c r="I5" s="4"/>
      <c r="J5" s="4"/>
      <c r="K5" s="4"/>
      <c r="L5" s="5"/>
    </row>
    <row r="6" spans="1:12" s="6" customFormat="1" ht="24.75" customHeight="1">
      <c r="A6" s="108" t="s">
        <v>29</v>
      </c>
      <c r="B6" s="109"/>
      <c r="C6" s="4"/>
      <c r="D6" s="121"/>
      <c r="E6" s="121"/>
      <c r="F6" s="121"/>
      <c r="G6" s="121"/>
      <c r="H6" s="4"/>
      <c r="I6" s="4"/>
      <c r="J6" s="4"/>
      <c r="K6" s="4"/>
      <c r="L6" s="5"/>
    </row>
    <row r="7" spans="1:12" s="6" customFormat="1" ht="24.75" customHeight="1">
      <c r="A7" s="248" t="s">
        <v>13</v>
      </c>
      <c r="B7" s="249"/>
      <c r="C7" s="249"/>
      <c r="D7" s="249"/>
      <c r="E7" s="122" t="s">
        <v>30</v>
      </c>
      <c r="F7" s="123">
        <v>779664982</v>
      </c>
      <c r="G7" s="124" t="s">
        <v>14</v>
      </c>
      <c r="H7" s="8"/>
      <c r="I7" s="8"/>
      <c r="J7" s="7"/>
      <c r="K7" s="7"/>
      <c r="L7" s="5"/>
    </row>
    <row r="8" spans="1:12" s="6" customFormat="1" ht="66.75" customHeight="1">
      <c r="A8" s="248" t="s">
        <v>235</v>
      </c>
      <c r="B8" s="250"/>
      <c r="C8" s="250"/>
      <c r="D8" s="250"/>
      <c r="E8" s="250"/>
      <c r="F8" s="250"/>
      <c r="G8" s="250"/>
      <c r="H8" s="250"/>
      <c r="I8" s="250"/>
      <c r="J8" s="250"/>
      <c r="K8" s="250"/>
      <c r="L8" s="5"/>
    </row>
    <row r="9" spans="1:11" ht="24.75" customHeight="1">
      <c r="A9" s="251" t="s">
        <v>15</v>
      </c>
      <c r="B9" s="251"/>
      <c r="C9" s="251"/>
      <c r="D9" s="251"/>
      <c r="E9" s="125" t="s">
        <v>16</v>
      </c>
      <c r="F9" s="119">
        <v>402701798</v>
      </c>
      <c r="G9" s="126" t="s">
        <v>17</v>
      </c>
      <c r="H9" s="9"/>
      <c r="I9" s="9"/>
      <c r="J9" s="3"/>
      <c r="K9" s="3"/>
    </row>
    <row r="10" spans="1:12" s="6" customFormat="1" ht="24.75" customHeight="1">
      <c r="A10" s="108" t="s">
        <v>31</v>
      </c>
      <c r="B10" s="109"/>
      <c r="C10" s="4"/>
      <c r="D10" s="121"/>
      <c r="E10" s="121"/>
      <c r="F10" s="121"/>
      <c r="G10" s="121"/>
      <c r="H10" s="4"/>
      <c r="I10" s="4"/>
      <c r="J10" s="4"/>
      <c r="K10" s="4"/>
      <c r="L10" s="5"/>
    </row>
    <row r="11" spans="1:11" ht="24.75" customHeight="1">
      <c r="A11" s="252" t="s">
        <v>367</v>
      </c>
      <c r="B11" s="248"/>
      <c r="C11" s="248"/>
      <c r="D11" s="248"/>
      <c r="E11" s="248"/>
      <c r="F11" s="248"/>
      <c r="G11" s="248"/>
      <c r="H11" s="248"/>
      <c r="I11" s="248"/>
      <c r="J11" s="248"/>
      <c r="K11" s="248"/>
    </row>
    <row r="12" spans="1:11" ht="34.5" customHeight="1">
      <c r="A12" s="252" t="s">
        <v>236</v>
      </c>
      <c r="B12" s="248"/>
      <c r="C12" s="248"/>
      <c r="D12" s="248"/>
      <c r="E12" s="248"/>
      <c r="F12" s="248"/>
      <c r="G12" s="248"/>
      <c r="H12" s="248"/>
      <c r="I12" s="248"/>
      <c r="J12" s="248"/>
      <c r="K12" s="248"/>
    </row>
    <row r="13" spans="1:11" ht="30.75" customHeight="1">
      <c r="A13" s="110" t="s">
        <v>32</v>
      </c>
      <c r="B13" s="111"/>
      <c r="C13" s="10"/>
      <c r="D13" s="127"/>
      <c r="E13" s="127"/>
      <c r="F13" s="127"/>
      <c r="G13" s="127"/>
      <c r="H13" s="11"/>
      <c r="I13" s="12" t="s">
        <v>33</v>
      </c>
      <c r="J13" s="13"/>
      <c r="K13" s="14"/>
    </row>
    <row r="14" spans="1:12" ht="50.25" customHeight="1">
      <c r="A14" s="240" t="s">
        <v>34</v>
      </c>
      <c r="B14" s="241"/>
      <c r="C14" s="15" t="s">
        <v>35</v>
      </c>
      <c r="D14" s="128" t="s">
        <v>18</v>
      </c>
      <c r="E14" s="129" t="s">
        <v>19</v>
      </c>
      <c r="F14" s="130" t="s">
        <v>20</v>
      </c>
      <c r="G14" s="130" t="s">
        <v>21</v>
      </c>
      <c r="H14" s="15" t="s">
        <v>22</v>
      </c>
      <c r="I14" s="15" t="s">
        <v>23</v>
      </c>
      <c r="J14" s="242" t="s">
        <v>36</v>
      </c>
      <c r="K14" s="243"/>
      <c r="L14" s="16" t="s">
        <v>37</v>
      </c>
    </row>
    <row r="15" spans="1:12" ht="29.25" customHeight="1">
      <c r="A15" s="255" t="s">
        <v>38</v>
      </c>
      <c r="B15" s="256"/>
      <c r="C15" s="256"/>
      <c r="D15" s="256"/>
      <c r="E15" s="256"/>
      <c r="F15" s="256"/>
      <c r="G15" s="256"/>
      <c r="H15" s="256"/>
      <c r="I15" s="256"/>
      <c r="J15" s="256"/>
      <c r="K15" s="257"/>
      <c r="L15" s="16"/>
    </row>
    <row r="16" spans="1:13" s="58" customFormat="1" ht="39.75" customHeight="1">
      <c r="A16" s="213" t="s">
        <v>296</v>
      </c>
      <c r="B16" s="216"/>
      <c r="C16" s="55">
        <v>1000000</v>
      </c>
      <c r="D16" s="131"/>
      <c r="E16" s="131"/>
      <c r="F16" s="131"/>
      <c r="G16" s="131">
        <v>99800</v>
      </c>
      <c r="H16" s="52">
        <f>SUM(D16:G16)</f>
        <v>99800</v>
      </c>
      <c r="I16" s="56">
        <f>SUM(D16:G16)/C16</f>
        <v>0.0998</v>
      </c>
      <c r="J16" s="188" t="s">
        <v>295</v>
      </c>
      <c r="K16" s="188"/>
      <c r="L16" s="67" t="s">
        <v>65</v>
      </c>
      <c r="M16" s="58">
        <v>1</v>
      </c>
    </row>
    <row r="17" spans="1:13" s="58" customFormat="1" ht="33.75" customHeight="1">
      <c r="A17" s="253" t="s">
        <v>297</v>
      </c>
      <c r="B17" s="254"/>
      <c r="C17" s="55">
        <v>115200</v>
      </c>
      <c r="D17" s="131"/>
      <c r="E17" s="131"/>
      <c r="F17" s="131"/>
      <c r="G17" s="131">
        <v>115200</v>
      </c>
      <c r="H17" s="52">
        <f aca="true" t="shared" si="0" ref="H17:H50">SUM(D17:G17)</f>
        <v>115200</v>
      </c>
      <c r="I17" s="56">
        <f aca="true" t="shared" si="1" ref="I17:I50">SUM(D17:G17)/C17</f>
        <v>1</v>
      </c>
      <c r="J17" s="188" t="s">
        <v>283</v>
      </c>
      <c r="K17" s="188"/>
      <c r="L17" s="67" t="s">
        <v>65</v>
      </c>
      <c r="M17" s="58">
        <v>1</v>
      </c>
    </row>
    <row r="18" spans="1:13" s="58" customFormat="1" ht="32.25" customHeight="1">
      <c r="A18" s="213" t="s">
        <v>120</v>
      </c>
      <c r="B18" s="216"/>
      <c r="C18" s="55">
        <v>2500000</v>
      </c>
      <c r="D18" s="131">
        <v>244268</v>
      </c>
      <c r="E18" s="131">
        <v>553731</v>
      </c>
      <c r="F18" s="131">
        <v>603000</v>
      </c>
      <c r="G18" s="131">
        <v>566295</v>
      </c>
      <c r="H18" s="52">
        <f t="shared" si="0"/>
        <v>1967294</v>
      </c>
      <c r="I18" s="56">
        <f t="shared" si="1"/>
        <v>0.7869176</v>
      </c>
      <c r="J18" s="188" t="s">
        <v>283</v>
      </c>
      <c r="K18" s="188"/>
      <c r="L18" s="67" t="s">
        <v>65</v>
      </c>
      <c r="M18" s="58">
        <v>1</v>
      </c>
    </row>
    <row r="19" spans="1:12" s="58" customFormat="1" ht="39.75" customHeight="1">
      <c r="A19" s="213" t="s">
        <v>121</v>
      </c>
      <c r="B19" s="216"/>
      <c r="C19" s="72">
        <v>126000</v>
      </c>
      <c r="D19" s="131"/>
      <c r="E19" s="131"/>
      <c r="F19" s="131"/>
      <c r="G19" s="131">
        <v>126000</v>
      </c>
      <c r="H19" s="52">
        <f t="shared" si="0"/>
        <v>126000</v>
      </c>
      <c r="I19" s="56">
        <f t="shared" si="1"/>
        <v>1</v>
      </c>
      <c r="J19" s="188" t="s">
        <v>283</v>
      </c>
      <c r="K19" s="188"/>
      <c r="L19" s="73" t="s">
        <v>54</v>
      </c>
    </row>
    <row r="20" spans="1:12" s="58" customFormat="1" ht="33">
      <c r="A20" s="213" t="s">
        <v>267</v>
      </c>
      <c r="B20" s="216"/>
      <c r="C20" s="72">
        <v>310140</v>
      </c>
      <c r="D20" s="131"/>
      <c r="E20" s="131"/>
      <c r="F20" s="131"/>
      <c r="G20" s="131">
        <v>305513</v>
      </c>
      <c r="H20" s="52">
        <f t="shared" si="0"/>
        <v>305513</v>
      </c>
      <c r="I20" s="56">
        <f t="shared" si="1"/>
        <v>0.9850809311923647</v>
      </c>
      <c r="J20" s="188" t="s">
        <v>283</v>
      </c>
      <c r="K20" s="188"/>
      <c r="L20" s="67" t="s">
        <v>55</v>
      </c>
    </row>
    <row r="21" spans="1:12" s="58" customFormat="1" ht="39.75" customHeight="1">
      <c r="A21" s="213" t="s">
        <v>122</v>
      </c>
      <c r="B21" s="216"/>
      <c r="C21" s="72">
        <v>55000</v>
      </c>
      <c r="D21" s="131"/>
      <c r="E21" s="131"/>
      <c r="F21" s="131">
        <v>46759</v>
      </c>
      <c r="G21" s="131"/>
      <c r="H21" s="52">
        <f t="shared" si="0"/>
        <v>46759</v>
      </c>
      <c r="I21" s="56">
        <f t="shared" si="1"/>
        <v>0.8501636363636363</v>
      </c>
      <c r="J21" s="188" t="s">
        <v>257</v>
      </c>
      <c r="K21" s="188"/>
      <c r="L21" s="67" t="s">
        <v>66</v>
      </c>
    </row>
    <row r="22" spans="1:12" s="58" customFormat="1" ht="39.75" customHeight="1">
      <c r="A22" s="213" t="s">
        <v>123</v>
      </c>
      <c r="B22" s="216"/>
      <c r="C22" s="72">
        <v>80000</v>
      </c>
      <c r="D22" s="131"/>
      <c r="E22" s="131"/>
      <c r="F22" s="131"/>
      <c r="G22" s="131">
        <v>80000</v>
      </c>
      <c r="H22" s="52">
        <f t="shared" si="0"/>
        <v>80000</v>
      </c>
      <c r="I22" s="56">
        <f t="shared" si="1"/>
        <v>1</v>
      </c>
      <c r="J22" s="188" t="s">
        <v>257</v>
      </c>
      <c r="K22" s="188"/>
      <c r="L22" s="67" t="s">
        <v>39</v>
      </c>
    </row>
    <row r="23" spans="1:12" s="58" customFormat="1" ht="39.75" customHeight="1">
      <c r="A23" s="213" t="s">
        <v>268</v>
      </c>
      <c r="B23" s="216"/>
      <c r="C23" s="72">
        <v>94600</v>
      </c>
      <c r="D23" s="131"/>
      <c r="E23" s="131"/>
      <c r="F23" s="131">
        <v>84200</v>
      </c>
      <c r="G23" s="131"/>
      <c r="H23" s="52">
        <f t="shared" si="0"/>
        <v>84200</v>
      </c>
      <c r="I23" s="56">
        <f t="shared" si="1"/>
        <v>0.8900634249471459</v>
      </c>
      <c r="J23" s="188" t="s">
        <v>254</v>
      </c>
      <c r="K23" s="188"/>
      <c r="L23" s="67" t="s">
        <v>39</v>
      </c>
    </row>
    <row r="24" spans="1:12" s="58" customFormat="1" ht="39.75" customHeight="1">
      <c r="A24" s="213" t="s">
        <v>124</v>
      </c>
      <c r="B24" s="216"/>
      <c r="C24" s="72">
        <v>91200</v>
      </c>
      <c r="D24" s="131"/>
      <c r="E24" s="131"/>
      <c r="F24" s="131">
        <v>91200</v>
      </c>
      <c r="G24" s="131"/>
      <c r="H24" s="52">
        <f t="shared" si="0"/>
        <v>91200</v>
      </c>
      <c r="I24" s="56">
        <f t="shared" si="1"/>
        <v>1</v>
      </c>
      <c r="J24" s="188" t="s">
        <v>257</v>
      </c>
      <c r="K24" s="188"/>
      <c r="L24" s="67" t="s">
        <v>39</v>
      </c>
    </row>
    <row r="25" spans="1:12" s="58" customFormat="1" ht="39.75" customHeight="1">
      <c r="A25" s="213" t="s">
        <v>125</v>
      </c>
      <c r="B25" s="216"/>
      <c r="C25" s="72">
        <v>243300</v>
      </c>
      <c r="D25" s="131"/>
      <c r="E25" s="131"/>
      <c r="F25" s="131"/>
      <c r="G25" s="131">
        <v>243300</v>
      </c>
      <c r="H25" s="52">
        <f t="shared" si="0"/>
        <v>243300</v>
      </c>
      <c r="I25" s="56">
        <f t="shared" si="1"/>
        <v>1</v>
      </c>
      <c r="J25" s="188" t="s">
        <v>257</v>
      </c>
      <c r="K25" s="188"/>
      <c r="L25" s="67" t="s">
        <v>67</v>
      </c>
    </row>
    <row r="26" spans="1:12" s="58" customFormat="1" ht="39.75" customHeight="1">
      <c r="A26" s="213" t="s">
        <v>126</v>
      </c>
      <c r="B26" s="216"/>
      <c r="C26" s="72">
        <v>24600</v>
      </c>
      <c r="D26" s="131"/>
      <c r="E26" s="131"/>
      <c r="F26" s="131"/>
      <c r="G26" s="131">
        <v>24234</v>
      </c>
      <c r="H26" s="52">
        <f t="shared" si="0"/>
        <v>24234</v>
      </c>
      <c r="I26" s="56">
        <f t="shared" si="1"/>
        <v>0.9851219512195122</v>
      </c>
      <c r="J26" s="188" t="s">
        <v>257</v>
      </c>
      <c r="K26" s="188"/>
      <c r="L26" s="67" t="s">
        <v>43</v>
      </c>
    </row>
    <row r="27" spans="1:12" s="58" customFormat="1" ht="39.75" customHeight="1">
      <c r="A27" s="213" t="s">
        <v>127</v>
      </c>
      <c r="B27" s="216"/>
      <c r="C27" s="72">
        <v>77200</v>
      </c>
      <c r="D27" s="131"/>
      <c r="E27" s="131"/>
      <c r="F27" s="131">
        <v>73060</v>
      </c>
      <c r="G27" s="131"/>
      <c r="H27" s="52">
        <f t="shared" si="0"/>
        <v>73060</v>
      </c>
      <c r="I27" s="56">
        <f t="shared" si="1"/>
        <v>0.9463730569948187</v>
      </c>
      <c r="J27" s="188" t="s">
        <v>257</v>
      </c>
      <c r="K27" s="188"/>
      <c r="L27" s="67" t="s">
        <v>59</v>
      </c>
    </row>
    <row r="28" spans="1:12" s="58" customFormat="1" ht="39.75" customHeight="1">
      <c r="A28" s="213" t="s">
        <v>128</v>
      </c>
      <c r="B28" s="216"/>
      <c r="C28" s="72">
        <v>37400</v>
      </c>
      <c r="D28" s="131"/>
      <c r="E28" s="131"/>
      <c r="F28" s="131">
        <v>36120</v>
      </c>
      <c r="G28" s="131"/>
      <c r="H28" s="52">
        <f t="shared" si="0"/>
        <v>36120</v>
      </c>
      <c r="I28" s="56">
        <f t="shared" si="1"/>
        <v>0.9657754010695188</v>
      </c>
      <c r="J28" s="188" t="s">
        <v>257</v>
      </c>
      <c r="K28" s="188"/>
      <c r="L28" s="67" t="s">
        <v>42</v>
      </c>
    </row>
    <row r="29" spans="1:12" s="58" customFormat="1" ht="39.75" customHeight="1">
      <c r="A29" s="213" t="s">
        <v>129</v>
      </c>
      <c r="B29" s="216"/>
      <c r="C29" s="72">
        <v>33000</v>
      </c>
      <c r="D29" s="131"/>
      <c r="E29" s="131"/>
      <c r="F29" s="131"/>
      <c r="G29" s="131">
        <v>33000</v>
      </c>
      <c r="H29" s="52">
        <f t="shared" si="0"/>
        <v>33000</v>
      </c>
      <c r="I29" s="56">
        <f t="shared" si="1"/>
        <v>1</v>
      </c>
      <c r="J29" s="188" t="s">
        <v>257</v>
      </c>
      <c r="K29" s="188"/>
      <c r="L29" s="67" t="s">
        <v>42</v>
      </c>
    </row>
    <row r="30" spans="1:12" s="58" customFormat="1" ht="39.75" customHeight="1">
      <c r="A30" s="213" t="s">
        <v>253</v>
      </c>
      <c r="B30" s="216"/>
      <c r="C30" s="72">
        <v>45000</v>
      </c>
      <c r="D30" s="131"/>
      <c r="E30" s="131"/>
      <c r="F30" s="131">
        <v>45000</v>
      </c>
      <c r="G30" s="131"/>
      <c r="H30" s="52">
        <f t="shared" si="0"/>
        <v>45000</v>
      </c>
      <c r="I30" s="56">
        <f t="shared" si="1"/>
        <v>1</v>
      </c>
      <c r="J30" s="188" t="s">
        <v>254</v>
      </c>
      <c r="K30" s="188"/>
      <c r="L30" s="67" t="s">
        <v>42</v>
      </c>
    </row>
    <row r="31" spans="1:12" s="58" customFormat="1" ht="39.75" customHeight="1">
      <c r="A31" s="213" t="s">
        <v>130</v>
      </c>
      <c r="B31" s="216"/>
      <c r="C31" s="72">
        <v>28250</v>
      </c>
      <c r="D31" s="131"/>
      <c r="E31" s="131"/>
      <c r="F31" s="131">
        <v>28250</v>
      </c>
      <c r="G31" s="131"/>
      <c r="H31" s="52">
        <f t="shared" si="0"/>
        <v>28250</v>
      </c>
      <c r="I31" s="56">
        <f t="shared" si="1"/>
        <v>1</v>
      </c>
      <c r="J31" s="188" t="s">
        <v>257</v>
      </c>
      <c r="K31" s="188"/>
      <c r="L31" s="67" t="s">
        <v>68</v>
      </c>
    </row>
    <row r="32" spans="1:12" s="58" customFormat="1" ht="39.75" customHeight="1">
      <c r="A32" s="213" t="s">
        <v>131</v>
      </c>
      <c r="B32" s="216"/>
      <c r="C32" s="72">
        <v>83215</v>
      </c>
      <c r="D32" s="131"/>
      <c r="E32" s="131"/>
      <c r="F32" s="131"/>
      <c r="G32" s="131">
        <v>83215</v>
      </c>
      <c r="H32" s="52">
        <f t="shared" si="0"/>
        <v>83215</v>
      </c>
      <c r="I32" s="56">
        <f t="shared" si="1"/>
        <v>1</v>
      </c>
      <c r="J32" s="188" t="s">
        <v>257</v>
      </c>
      <c r="K32" s="188"/>
      <c r="L32" s="67" t="s">
        <v>63</v>
      </c>
    </row>
    <row r="33" spans="1:12" s="58" customFormat="1" ht="39.75" customHeight="1">
      <c r="A33" s="213" t="s">
        <v>132</v>
      </c>
      <c r="B33" s="216"/>
      <c r="C33" s="72">
        <v>63000</v>
      </c>
      <c r="D33" s="131"/>
      <c r="E33" s="131"/>
      <c r="F33" s="131"/>
      <c r="G33" s="131">
        <v>63000</v>
      </c>
      <c r="H33" s="52">
        <f t="shared" si="0"/>
        <v>63000</v>
      </c>
      <c r="I33" s="56">
        <f t="shared" si="1"/>
        <v>1</v>
      </c>
      <c r="J33" s="188" t="s">
        <v>257</v>
      </c>
      <c r="K33" s="188"/>
      <c r="L33" s="67" t="s">
        <v>50</v>
      </c>
    </row>
    <row r="34" spans="1:13" s="58" customFormat="1" ht="39.75" customHeight="1">
      <c r="A34" s="213" t="s">
        <v>388</v>
      </c>
      <c r="B34" s="216"/>
      <c r="C34" s="55">
        <v>4800000</v>
      </c>
      <c r="D34" s="131"/>
      <c r="E34" s="131"/>
      <c r="F34" s="131">
        <v>2707150</v>
      </c>
      <c r="G34" s="131">
        <v>2092850</v>
      </c>
      <c r="H34" s="52">
        <f t="shared" si="0"/>
        <v>4800000</v>
      </c>
      <c r="I34" s="56">
        <f aca="true" t="shared" si="2" ref="I34:I49">SUM(D34:G34)/C34</f>
        <v>1</v>
      </c>
      <c r="J34" s="188" t="s">
        <v>264</v>
      </c>
      <c r="K34" s="188"/>
      <c r="L34" s="67" t="s">
        <v>65</v>
      </c>
      <c r="M34" s="58">
        <v>1</v>
      </c>
    </row>
    <row r="35" spans="1:12" s="58" customFormat="1" ht="39.75" customHeight="1">
      <c r="A35" s="213" t="s">
        <v>133</v>
      </c>
      <c r="B35" s="214"/>
      <c r="C35" s="55">
        <v>126200</v>
      </c>
      <c r="D35" s="131"/>
      <c r="E35" s="131"/>
      <c r="F35" s="131">
        <v>126200</v>
      </c>
      <c r="G35" s="131"/>
      <c r="H35" s="52">
        <f t="shared" si="0"/>
        <v>126200</v>
      </c>
      <c r="I35" s="56">
        <f t="shared" si="2"/>
        <v>1</v>
      </c>
      <c r="J35" s="179" t="s">
        <v>292</v>
      </c>
      <c r="K35" s="180"/>
      <c r="L35" s="67" t="s">
        <v>101</v>
      </c>
    </row>
    <row r="36" spans="1:12" s="58" customFormat="1" ht="39.75" customHeight="1">
      <c r="A36" s="213" t="s">
        <v>377</v>
      </c>
      <c r="B36" s="214"/>
      <c r="C36" s="55">
        <v>38000</v>
      </c>
      <c r="D36" s="131"/>
      <c r="E36" s="131"/>
      <c r="F36" s="131"/>
      <c r="G36" s="131">
        <v>27833</v>
      </c>
      <c r="H36" s="52">
        <f t="shared" si="0"/>
        <v>27833</v>
      </c>
      <c r="I36" s="56">
        <f t="shared" si="2"/>
        <v>0.7324473684210526</v>
      </c>
      <c r="J36" s="179" t="s">
        <v>300</v>
      </c>
      <c r="K36" s="185"/>
      <c r="L36" s="107" t="s">
        <v>63</v>
      </c>
    </row>
    <row r="37" spans="1:12" s="58" customFormat="1" ht="39.75" customHeight="1">
      <c r="A37" s="303" t="s">
        <v>378</v>
      </c>
      <c r="B37" s="342"/>
      <c r="C37" s="55">
        <v>25000</v>
      </c>
      <c r="D37" s="131"/>
      <c r="E37" s="131"/>
      <c r="F37" s="131"/>
      <c r="G37" s="131">
        <v>25000</v>
      </c>
      <c r="H37" s="52">
        <f t="shared" si="0"/>
        <v>25000</v>
      </c>
      <c r="I37" s="56">
        <f t="shared" si="2"/>
        <v>1</v>
      </c>
      <c r="J37" s="179" t="s">
        <v>298</v>
      </c>
      <c r="K37" s="185"/>
      <c r="L37" s="107" t="s">
        <v>214</v>
      </c>
    </row>
    <row r="38" spans="1:12" s="58" customFormat="1" ht="39.75" customHeight="1">
      <c r="A38" s="186" t="s">
        <v>299</v>
      </c>
      <c r="B38" s="343"/>
      <c r="C38" s="55">
        <v>99790</v>
      </c>
      <c r="D38" s="131"/>
      <c r="E38" s="131"/>
      <c r="F38" s="131"/>
      <c r="G38" s="131">
        <v>91396</v>
      </c>
      <c r="H38" s="52">
        <f t="shared" si="0"/>
        <v>91396</v>
      </c>
      <c r="I38" s="56">
        <f t="shared" si="2"/>
        <v>0.9158833550455957</v>
      </c>
      <c r="J38" s="179" t="s">
        <v>298</v>
      </c>
      <c r="K38" s="185"/>
      <c r="L38" s="116" t="s">
        <v>1</v>
      </c>
    </row>
    <row r="39" spans="1:13" s="58" customFormat="1" ht="39.75" customHeight="1">
      <c r="A39" s="184" t="s">
        <v>384</v>
      </c>
      <c r="B39" s="184"/>
      <c r="C39" s="55">
        <v>124500</v>
      </c>
      <c r="D39" s="131"/>
      <c r="E39" s="131"/>
      <c r="F39" s="131"/>
      <c r="G39" s="131">
        <v>27770</v>
      </c>
      <c r="H39" s="52">
        <f t="shared" si="0"/>
        <v>27770</v>
      </c>
      <c r="I39" s="56">
        <f t="shared" si="2"/>
        <v>0.22305220883534135</v>
      </c>
      <c r="J39" s="175" t="s">
        <v>385</v>
      </c>
      <c r="K39" s="176"/>
      <c r="L39" s="67" t="s">
        <v>65</v>
      </c>
      <c r="M39" s="58">
        <v>1</v>
      </c>
    </row>
    <row r="40" spans="1:13" s="58" customFormat="1" ht="39.75" customHeight="1">
      <c r="A40" s="181" t="s">
        <v>229</v>
      </c>
      <c r="B40" s="181"/>
      <c r="C40" s="55">
        <v>220000</v>
      </c>
      <c r="D40" s="131"/>
      <c r="E40" s="131"/>
      <c r="F40" s="131"/>
      <c r="G40" s="131">
        <v>198645</v>
      </c>
      <c r="H40" s="52">
        <f t="shared" si="0"/>
        <v>198645</v>
      </c>
      <c r="I40" s="56">
        <f t="shared" si="2"/>
        <v>0.9029318181818182</v>
      </c>
      <c r="J40" s="179" t="s">
        <v>257</v>
      </c>
      <c r="K40" s="180"/>
      <c r="L40" s="67" t="s">
        <v>65</v>
      </c>
      <c r="M40" s="58">
        <v>1</v>
      </c>
    </row>
    <row r="41" spans="1:13" s="58" customFormat="1" ht="39.75" customHeight="1">
      <c r="A41" s="181" t="s">
        <v>230</v>
      </c>
      <c r="B41" s="181"/>
      <c r="C41" s="55">
        <v>174000</v>
      </c>
      <c r="D41" s="131"/>
      <c r="E41" s="131"/>
      <c r="F41" s="131"/>
      <c r="G41" s="131">
        <v>91317</v>
      </c>
      <c r="H41" s="52">
        <f t="shared" si="0"/>
        <v>91317</v>
      </c>
      <c r="I41" s="56">
        <f t="shared" si="2"/>
        <v>0.5248103448275863</v>
      </c>
      <c r="J41" s="179" t="s">
        <v>257</v>
      </c>
      <c r="K41" s="180"/>
      <c r="L41" s="67" t="s">
        <v>65</v>
      </c>
      <c r="M41" s="58">
        <v>1</v>
      </c>
    </row>
    <row r="42" spans="1:13" s="58" customFormat="1" ht="39.75" customHeight="1">
      <c r="A42" s="172" t="s">
        <v>376</v>
      </c>
      <c r="B42" s="172"/>
      <c r="C42" s="55">
        <v>92000</v>
      </c>
      <c r="D42" s="131"/>
      <c r="E42" s="131"/>
      <c r="F42" s="131"/>
      <c r="G42" s="131"/>
      <c r="H42" s="52">
        <f t="shared" si="0"/>
        <v>0</v>
      </c>
      <c r="I42" s="56">
        <f t="shared" si="2"/>
        <v>0</v>
      </c>
      <c r="J42" s="179" t="s">
        <v>375</v>
      </c>
      <c r="K42" s="185"/>
      <c r="L42" s="67" t="s">
        <v>65</v>
      </c>
      <c r="M42" s="58">
        <v>1</v>
      </c>
    </row>
    <row r="43" spans="1:13" s="58" customFormat="1" ht="39.75" customHeight="1">
      <c r="A43" s="184" t="s">
        <v>386</v>
      </c>
      <c r="B43" s="184"/>
      <c r="C43" s="55">
        <v>200000</v>
      </c>
      <c r="D43" s="131"/>
      <c r="E43" s="131"/>
      <c r="F43" s="131"/>
      <c r="G43" s="131">
        <v>82575</v>
      </c>
      <c r="H43" s="52">
        <f t="shared" si="0"/>
        <v>82575</v>
      </c>
      <c r="I43" s="56">
        <f t="shared" si="2"/>
        <v>0.412875</v>
      </c>
      <c r="J43" s="175" t="s">
        <v>387</v>
      </c>
      <c r="K43" s="183"/>
      <c r="L43" s="67" t="s">
        <v>65</v>
      </c>
      <c r="M43" s="58">
        <v>1</v>
      </c>
    </row>
    <row r="44" spans="1:12" s="58" customFormat="1" ht="39.75" customHeight="1">
      <c r="A44" s="181" t="s">
        <v>369</v>
      </c>
      <c r="B44" s="181"/>
      <c r="C44" s="55">
        <v>105400</v>
      </c>
      <c r="D44" s="131"/>
      <c r="E44" s="131"/>
      <c r="F44" s="131"/>
      <c r="G44" s="131">
        <v>103600</v>
      </c>
      <c r="H44" s="52">
        <f t="shared" si="0"/>
        <v>103600</v>
      </c>
      <c r="I44" s="56">
        <f t="shared" si="2"/>
        <v>0.9829222011385199</v>
      </c>
      <c r="J44" s="179" t="s">
        <v>368</v>
      </c>
      <c r="K44" s="182"/>
      <c r="L44" s="107" t="s">
        <v>231</v>
      </c>
    </row>
    <row r="45" spans="1:12" s="58" customFormat="1" ht="39.75" customHeight="1">
      <c r="A45" s="181" t="s">
        <v>370</v>
      </c>
      <c r="B45" s="181"/>
      <c r="C45" s="55">
        <v>157230</v>
      </c>
      <c r="D45" s="131"/>
      <c r="E45" s="131"/>
      <c r="F45" s="131"/>
      <c r="G45" s="131">
        <v>157230</v>
      </c>
      <c r="H45" s="52">
        <f t="shared" si="0"/>
        <v>157230</v>
      </c>
      <c r="I45" s="56">
        <f t="shared" si="2"/>
        <v>1</v>
      </c>
      <c r="J45" s="179" t="s">
        <v>259</v>
      </c>
      <c r="K45" s="182"/>
      <c r="L45" s="107" t="s">
        <v>212</v>
      </c>
    </row>
    <row r="46" spans="1:12" s="58" customFormat="1" ht="39.75" customHeight="1">
      <c r="A46" s="181" t="s">
        <v>371</v>
      </c>
      <c r="B46" s="181"/>
      <c r="C46" s="55">
        <v>90000</v>
      </c>
      <c r="D46" s="131"/>
      <c r="E46" s="131"/>
      <c r="F46" s="131"/>
      <c r="G46" s="131">
        <v>83840</v>
      </c>
      <c r="H46" s="52">
        <f t="shared" si="0"/>
        <v>83840</v>
      </c>
      <c r="I46" s="56">
        <f t="shared" si="2"/>
        <v>0.9315555555555556</v>
      </c>
      <c r="J46" s="179" t="s">
        <v>368</v>
      </c>
      <c r="K46" s="182"/>
      <c r="L46" s="68" t="s">
        <v>232</v>
      </c>
    </row>
    <row r="47" spans="1:12" s="58" customFormat="1" ht="39.75" customHeight="1">
      <c r="A47" s="181" t="s">
        <v>372</v>
      </c>
      <c r="B47" s="181"/>
      <c r="C47" s="55">
        <v>55600</v>
      </c>
      <c r="D47" s="131"/>
      <c r="E47" s="131"/>
      <c r="F47" s="131"/>
      <c r="G47" s="131">
        <v>43734</v>
      </c>
      <c r="H47" s="52">
        <f t="shared" si="0"/>
        <v>43734</v>
      </c>
      <c r="I47" s="56">
        <f t="shared" si="2"/>
        <v>0.7865827338129496</v>
      </c>
      <c r="J47" s="179" t="s">
        <v>368</v>
      </c>
      <c r="K47" s="182"/>
      <c r="L47" s="107" t="s">
        <v>233</v>
      </c>
    </row>
    <row r="48" spans="1:12" s="58" customFormat="1" ht="39.75" customHeight="1">
      <c r="A48" s="181" t="s">
        <v>373</v>
      </c>
      <c r="B48" s="181"/>
      <c r="C48" s="55">
        <v>79580</v>
      </c>
      <c r="D48" s="131"/>
      <c r="E48" s="131"/>
      <c r="F48" s="131"/>
      <c r="G48" s="131">
        <v>78080</v>
      </c>
      <c r="H48" s="52">
        <f t="shared" si="0"/>
        <v>78080</v>
      </c>
      <c r="I48" s="56">
        <f t="shared" si="2"/>
        <v>0.9811510429756221</v>
      </c>
      <c r="J48" s="179" t="s">
        <v>259</v>
      </c>
      <c r="K48" s="182"/>
      <c r="L48" s="107" t="s">
        <v>234</v>
      </c>
    </row>
    <row r="49" spans="1:12" s="58" customFormat="1" ht="39.75" customHeight="1">
      <c r="A49" s="181" t="s">
        <v>374</v>
      </c>
      <c r="B49" s="181"/>
      <c r="C49" s="55">
        <v>72200</v>
      </c>
      <c r="D49" s="131"/>
      <c r="E49" s="131"/>
      <c r="F49" s="131"/>
      <c r="G49" s="131">
        <v>72200</v>
      </c>
      <c r="H49" s="52">
        <f t="shared" si="0"/>
        <v>72200</v>
      </c>
      <c r="I49" s="56">
        <f t="shared" si="2"/>
        <v>1</v>
      </c>
      <c r="J49" s="179" t="s">
        <v>259</v>
      </c>
      <c r="K49" s="182"/>
      <c r="L49" s="107" t="s">
        <v>232</v>
      </c>
    </row>
    <row r="50" spans="1:12" s="58" customFormat="1" ht="24" customHeight="1">
      <c r="A50" s="211" t="s">
        <v>134</v>
      </c>
      <c r="B50" s="212" t="s">
        <v>135</v>
      </c>
      <c r="C50" s="60">
        <v>21645</v>
      </c>
      <c r="D50" s="83"/>
      <c r="E50" s="132"/>
      <c r="F50" s="132"/>
      <c r="G50" s="132"/>
      <c r="H50" s="52">
        <f t="shared" si="0"/>
        <v>0</v>
      </c>
      <c r="I50" s="56">
        <f t="shared" si="1"/>
        <v>0</v>
      </c>
      <c r="J50" s="266" t="s">
        <v>241</v>
      </c>
      <c r="K50" s="267"/>
      <c r="L50" s="107"/>
    </row>
    <row r="51" spans="1:12" ht="28.5" customHeight="1">
      <c r="A51" s="268" t="s">
        <v>136</v>
      </c>
      <c r="B51" s="269"/>
      <c r="C51" s="74">
        <f aca="true" t="shared" si="3" ref="C51:H51">SUM(C16:C50)</f>
        <v>11488250</v>
      </c>
      <c r="D51" s="133">
        <f t="shared" si="3"/>
        <v>244268</v>
      </c>
      <c r="E51" s="133">
        <f t="shared" si="3"/>
        <v>553731</v>
      </c>
      <c r="F51" s="133">
        <f t="shared" si="3"/>
        <v>3840939</v>
      </c>
      <c r="G51" s="133">
        <f t="shared" si="3"/>
        <v>4915627</v>
      </c>
      <c r="H51" s="74">
        <f t="shared" si="3"/>
        <v>9554565</v>
      </c>
      <c r="I51" s="24">
        <f>SUM(D51:G51)/C51</f>
        <v>0.8316815006637216</v>
      </c>
      <c r="J51" s="261"/>
      <c r="K51" s="262"/>
      <c r="L51" s="16"/>
    </row>
    <row r="52" spans="1:12" ht="28.5" customHeight="1">
      <c r="A52" s="199" t="s">
        <v>69</v>
      </c>
      <c r="B52" s="263"/>
      <c r="C52" s="264"/>
      <c r="D52" s="264"/>
      <c r="E52" s="264"/>
      <c r="F52" s="264"/>
      <c r="G52" s="264"/>
      <c r="H52" s="264"/>
      <c r="I52" s="264"/>
      <c r="J52" s="264"/>
      <c r="K52" s="265"/>
      <c r="L52" s="16"/>
    </row>
    <row r="53" spans="1:12" ht="28.5" customHeight="1">
      <c r="A53" s="206" t="s">
        <v>137</v>
      </c>
      <c r="B53" s="215"/>
      <c r="C53" s="76">
        <v>2500000</v>
      </c>
      <c r="D53" s="134">
        <v>2500000</v>
      </c>
      <c r="E53" s="135"/>
      <c r="F53" s="135"/>
      <c r="G53" s="135"/>
      <c r="H53" s="76">
        <f>SUM(D53:G53)</f>
        <v>2500000</v>
      </c>
      <c r="I53" s="75">
        <f>SUM(D53:G53)/C53</f>
        <v>1</v>
      </c>
      <c r="J53" s="197" t="s">
        <v>323</v>
      </c>
      <c r="K53" s="198"/>
      <c r="L53" s="67" t="s">
        <v>65</v>
      </c>
    </row>
    <row r="54" spans="1:12" ht="33">
      <c r="A54" s="272" t="s">
        <v>322</v>
      </c>
      <c r="B54" s="185"/>
      <c r="C54" s="100">
        <v>91500</v>
      </c>
      <c r="D54" s="136"/>
      <c r="E54" s="135"/>
      <c r="F54" s="137">
        <v>54200</v>
      </c>
      <c r="G54" s="134">
        <v>25000</v>
      </c>
      <c r="H54" s="76">
        <f>SUM(D54:G54)</f>
        <v>79200</v>
      </c>
      <c r="I54" s="75">
        <f>SUM(D54:G54)/C54</f>
        <v>0.8655737704918033</v>
      </c>
      <c r="J54" s="197" t="s">
        <v>324</v>
      </c>
      <c r="K54" s="260"/>
      <c r="L54" s="67" t="s">
        <v>65</v>
      </c>
    </row>
    <row r="55" spans="1:12" ht="39.75" customHeight="1">
      <c r="A55" s="272" t="s">
        <v>138</v>
      </c>
      <c r="B55" s="185"/>
      <c r="C55" s="100">
        <v>24360</v>
      </c>
      <c r="D55" s="136"/>
      <c r="E55" s="134">
        <v>22140</v>
      </c>
      <c r="F55" s="135"/>
      <c r="G55" s="135"/>
      <c r="H55" s="76">
        <f>SUM(D55:G55)</f>
        <v>22140</v>
      </c>
      <c r="I55" s="75">
        <f>SUM(D55:G55)/C55</f>
        <v>0.9088669950738916</v>
      </c>
      <c r="J55" s="197" t="s">
        <v>111</v>
      </c>
      <c r="K55" s="260"/>
      <c r="L55" s="67" t="s">
        <v>65</v>
      </c>
    </row>
    <row r="56" spans="1:12" ht="30" customHeight="1">
      <c r="A56" s="344" t="s">
        <v>136</v>
      </c>
      <c r="B56" s="345" t="s">
        <v>135</v>
      </c>
      <c r="C56" s="85">
        <f>SUM(C53:C55)</f>
        <v>2615860</v>
      </c>
      <c r="D56" s="138">
        <f>SUM(D53:D54)</f>
        <v>2500000</v>
      </c>
      <c r="E56" s="138">
        <f>SUM(E53:E55)</f>
        <v>22140</v>
      </c>
      <c r="F56" s="138">
        <f>SUM(F53:F54)</f>
        <v>54200</v>
      </c>
      <c r="G56" s="138">
        <f>SUM(G53:G54)</f>
        <v>25000</v>
      </c>
      <c r="H56" s="86">
        <f>SUM(D56:G56)</f>
        <v>2601340</v>
      </c>
      <c r="I56" s="87">
        <f>SUM(D56:G56)/C56</f>
        <v>0.9944492442256084</v>
      </c>
      <c r="J56" s="258"/>
      <c r="K56" s="259"/>
      <c r="L56" s="16"/>
    </row>
    <row r="57" spans="1:12" s="58" customFormat="1" ht="39.75" customHeight="1">
      <c r="A57" s="255" t="s">
        <v>41</v>
      </c>
      <c r="B57" s="256"/>
      <c r="C57" s="256"/>
      <c r="D57" s="256"/>
      <c r="E57" s="256"/>
      <c r="F57" s="256"/>
      <c r="G57" s="256"/>
      <c r="H57" s="256"/>
      <c r="I57" s="256"/>
      <c r="J57" s="256"/>
      <c r="K57" s="257"/>
      <c r="L57" s="57"/>
    </row>
    <row r="58" spans="1:12" s="58" customFormat="1" ht="39.75" customHeight="1">
      <c r="A58" s="213" t="s">
        <v>302</v>
      </c>
      <c r="B58" s="216"/>
      <c r="C58" s="72">
        <v>458000</v>
      </c>
      <c r="D58" s="131"/>
      <c r="E58" s="131"/>
      <c r="F58" s="83">
        <v>199500</v>
      </c>
      <c r="G58" s="83">
        <v>245700</v>
      </c>
      <c r="H58" s="52">
        <f aca="true" t="shared" si="4" ref="H58:H95">SUM(D58:G58)</f>
        <v>445200</v>
      </c>
      <c r="I58" s="56">
        <f>SUM(D58:G58)/C58</f>
        <v>0.9720524017467249</v>
      </c>
      <c r="J58" s="188" t="s">
        <v>257</v>
      </c>
      <c r="K58" s="188"/>
      <c r="L58" s="73" t="s">
        <v>70</v>
      </c>
    </row>
    <row r="59" spans="1:12" s="58" customFormat="1" ht="39.75" customHeight="1">
      <c r="A59" s="213" t="s">
        <v>303</v>
      </c>
      <c r="B59" s="216"/>
      <c r="C59" s="72">
        <v>99560</v>
      </c>
      <c r="D59" s="131"/>
      <c r="E59" s="131"/>
      <c r="F59" s="131"/>
      <c r="G59" s="131">
        <v>96715</v>
      </c>
      <c r="H59" s="52">
        <f t="shared" si="4"/>
        <v>96715</v>
      </c>
      <c r="I59" s="56">
        <f aca="true" t="shared" si="5" ref="I59:I100">SUM(D59:G59)/C59</f>
        <v>0.9714242667738048</v>
      </c>
      <c r="J59" s="188" t="s">
        <v>257</v>
      </c>
      <c r="K59" s="188"/>
      <c r="L59" s="73" t="s">
        <v>70</v>
      </c>
    </row>
    <row r="60" spans="1:12" s="58" customFormat="1" ht="39.75" customHeight="1">
      <c r="A60" s="213" t="s">
        <v>139</v>
      </c>
      <c r="B60" s="216"/>
      <c r="C60" s="72">
        <v>189000</v>
      </c>
      <c r="D60" s="131"/>
      <c r="E60" s="131"/>
      <c r="F60" s="131"/>
      <c r="G60" s="131">
        <v>189000</v>
      </c>
      <c r="H60" s="52">
        <f t="shared" si="4"/>
        <v>189000</v>
      </c>
      <c r="I60" s="56">
        <f t="shared" si="5"/>
        <v>1</v>
      </c>
      <c r="J60" s="188" t="s">
        <v>257</v>
      </c>
      <c r="K60" s="188"/>
      <c r="L60" s="73" t="s">
        <v>70</v>
      </c>
    </row>
    <row r="61" spans="1:12" s="58" customFormat="1" ht="39.75" customHeight="1">
      <c r="A61" s="275" t="s">
        <v>379</v>
      </c>
      <c r="B61" s="276"/>
      <c r="C61" s="72">
        <v>494400</v>
      </c>
      <c r="D61" s="131"/>
      <c r="E61" s="131">
        <v>154672</v>
      </c>
      <c r="F61" s="131">
        <v>154540</v>
      </c>
      <c r="G61" s="131">
        <v>107001</v>
      </c>
      <c r="H61" s="52">
        <f t="shared" si="4"/>
        <v>416213</v>
      </c>
      <c r="I61" s="56">
        <f t="shared" si="5"/>
        <v>0.8418547734627831</v>
      </c>
      <c r="J61" s="203" t="s">
        <v>301</v>
      </c>
      <c r="K61" s="203"/>
      <c r="L61" s="73" t="s">
        <v>70</v>
      </c>
    </row>
    <row r="62" spans="1:12" s="58" customFormat="1" ht="39.75" customHeight="1">
      <c r="A62" s="213" t="s">
        <v>304</v>
      </c>
      <c r="B62" s="216"/>
      <c r="C62" s="72">
        <v>494400</v>
      </c>
      <c r="D62" s="131"/>
      <c r="E62" s="131">
        <v>153788</v>
      </c>
      <c r="F62" s="131">
        <v>76904</v>
      </c>
      <c r="G62" s="131">
        <v>261016</v>
      </c>
      <c r="H62" s="52">
        <f t="shared" si="4"/>
        <v>491708</v>
      </c>
      <c r="I62" s="56">
        <f t="shared" si="5"/>
        <v>0.9945550161812298</v>
      </c>
      <c r="J62" s="188" t="s">
        <v>380</v>
      </c>
      <c r="K62" s="188"/>
      <c r="L62" s="73" t="s">
        <v>70</v>
      </c>
    </row>
    <row r="63" spans="1:12" s="58" customFormat="1" ht="39.75" customHeight="1">
      <c r="A63" s="213" t="s">
        <v>305</v>
      </c>
      <c r="B63" s="216"/>
      <c r="C63" s="72">
        <v>494400</v>
      </c>
      <c r="D63" s="131"/>
      <c r="E63" s="131">
        <v>150223</v>
      </c>
      <c r="F63" s="131">
        <v>79992</v>
      </c>
      <c r="G63" s="131">
        <v>255099</v>
      </c>
      <c r="H63" s="52">
        <f t="shared" si="4"/>
        <v>485314</v>
      </c>
      <c r="I63" s="56">
        <f t="shared" si="5"/>
        <v>0.9816221682847897</v>
      </c>
      <c r="J63" s="188" t="s">
        <v>380</v>
      </c>
      <c r="K63" s="188"/>
      <c r="L63" s="73" t="s">
        <v>71</v>
      </c>
    </row>
    <row r="64" spans="1:12" s="58" customFormat="1" ht="39.75" customHeight="1">
      <c r="A64" s="273" t="s">
        <v>306</v>
      </c>
      <c r="B64" s="274"/>
      <c r="C64" s="77">
        <v>494400</v>
      </c>
      <c r="D64" s="139"/>
      <c r="E64" s="139"/>
      <c r="F64" s="139">
        <v>227940</v>
      </c>
      <c r="G64" s="139">
        <v>152600</v>
      </c>
      <c r="H64" s="53">
        <f t="shared" si="4"/>
        <v>380540</v>
      </c>
      <c r="I64" s="59">
        <f t="shared" si="5"/>
        <v>0.769700647249191</v>
      </c>
      <c r="J64" s="277" t="s">
        <v>301</v>
      </c>
      <c r="K64" s="277"/>
      <c r="L64" s="73" t="s">
        <v>72</v>
      </c>
    </row>
    <row r="65" spans="1:12" s="58" customFormat="1" ht="39.75" customHeight="1">
      <c r="A65" s="186" t="s">
        <v>140</v>
      </c>
      <c r="B65" s="191"/>
      <c r="C65" s="72">
        <v>289800</v>
      </c>
      <c r="D65" s="131"/>
      <c r="E65" s="131"/>
      <c r="F65" s="131"/>
      <c r="G65" s="131">
        <v>289800</v>
      </c>
      <c r="H65" s="52">
        <f t="shared" si="4"/>
        <v>289800</v>
      </c>
      <c r="I65" s="56">
        <f t="shared" si="5"/>
        <v>1</v>
      </c>
      <c r="J65" s="188" t="s">
        <v>257</v>
      </c>
      <c r="K65" s="188"/>
      <c r="L65" s="73" t="s">
        <v>73</v>
      </c>
    </row>
    <row r="66" spans="1:12" s="58" customFormat="1" ht="39.75" customHeight="1">
      <c r="A66" s="186" t="s">
        <v>141</v>
      </c>
      <c r="B66" s="191"/>
      <c r="C66" s="72">
        <v>289800</v>
      </c>
      <c r="D66" s="131"/>
      <c r="E66" s="131"/>
      <c r="F66" s="131">
        <v>279400</v>
      </c>
      <c r="G66" s="131"/>
      <c r="H66" s="52">
        <f t="shared" si="4"/>
        <v>279400</v>
      </c>
      <c r="I66" s="56">
        <f t="shared" si="5"/>
        <v>0.9641131815044859</v>
      </c>
      <c r="J66" s="188" t="s">
        <v>257</v>
      </c>
      <c r="K66" s="188"/>
      <c r="L66" s="73" t="s">
        <v>74</v>
      </c>
    </row>
    <row r="67" spans="1:12" s="58" customFormat="1" ht="39.75" customHeight="1">
      <c r="A67" s="186" t="s">
        <v>362</v>
      </c>
      <c r="B67" s="191"/>
      <c r="C67" s="72">
        <v>91920</v>
      </c>
      <c r="D67" s="131"/>
      <c r="E67" s="131"/>
      <c r="F67" s="131"/>
      <c r="G67" s="131">
        <v>87080</v>
      </c>
      <c r="H67" s="52">
        <f t="shared" si="4"/>
        <v>87080</v>
      </c>
      <c r="I67" s="56">
        <f t="shared" si="5"/>
        <v>0.9473455178416014</v>
      </c>
      <c r="J67" s="188" t="s">
        <v>259</v>
      </c>
      <c r="K67" s="188"/>
      <c r="L67" s="73" t="s">
        <v>74</v>
      </c>
    </row>
    <row r="68" spans="1:12" s="58" customFormat="1" ht="39.75" customHeight="1">
      <c r="A68" s="186" t="s">
        <v>142</v>
      </c>
      <c r="B68" s="191"/>
      <c r="C68" s="72">
        <v>289800</v>
      </c>
      <c r="D68" s="131"/>
      <c r="E68" s="131">
        <v>123300</v>
      </c>
      <c r="F68" s="131">
        <v>165600</v>
      </c>
      <c r="G68" s="131"/>
      <c r="H68" s="52">
        <f>SUM(D68:G68)</f>
        <v>288900</v>
      </c>
      <c r="I68" s="56">
        <f t="shared" si="5"/>
        <v>0.9968944099378882</v>
      </c>
      <c r="J68" s="188" t="s">
        <v>292</v>
      </c>
      <c r="K68" s="188"/>
      <c r="L68" s="73" t="s">
        <v>45</v>
      </c>
    </row>
    <row r="69" spans="1:12" s="58" customFormat="1" ht="39.75" customHeight="1">
      <c r="A69" s="186" t="s">
        <v>307</v>
      </c>
      <c r="B69" s="191"/>
      <c r="C69" s="55">
        <v>50000</v>
      </c>
      <c r="D69" s="131"/>
      <c r="E69" s="131"/>
      <c r="F69" s="131"/>
      <c r="G69" s="131">
        <v>40990</v>
      </c>
      <c r="H69" s="52">
        <f t="shared" si="4"/>
        <v>40990</v>
      </c>
      <c r="I69" s="56">
        <f t="shared" si="5"/>
        <v>0.8198</v>
      </c>
      <c r="J69" s="188" t="s">
        <v>259</v>
      </c>
      <c r="K69" s="188"/>
      <c r="L69" s="57" t="s">
        <v>44</v>
      </c>
    </row>
    <row r="70" spans="1:12" s="58" customFormat="1" ht="39.75" customHeight="1">
      <c r="A70" s="186" t="s">
        <v>361</v>
      </c>
      <c r="B70" s="191"/>
      <c r="C70" s="72">
        <v>108400</v>
      </c>
      <c r="D70" s="131"/>
      <c r="E70" s="131"/>
      <c r="F70" s="131"/>
      <c r="G70" s="131">
        <v>106425</v>
      </c>
      <c r="H70" s="52">
        <f t="shared" si="4"/>
        <v>106425</v>
      </c>
      <c r="I70" s="56">
        <f t="shared" si="5"/>
        <v>0.981780442804428</v>
      </c>
      <c r="J70" s="188" t="s">
        <v>259</v>
      </c>
      <c r="K70" s="188"/>
      <c r="L70" s="73" t="s">
        <v>75</v>
      </c>
    </row>
    <row r="71" spans="1:12" s="58" customFormat="1" ht="39.75" customHeight="1">
      <c r="A71" s="186" t="s">
        <v>308</v>
      </c>
      <c r="B71" s="191"/>
      <c r="C71" s="72">
        <v>203000</v>
      </c>
      <c r="D71" s="131"/>
      <c r="E71" s="131"/>
      <c r="F71" s="131">
        <v>203000</v>
      </c>
      <c r="G71" s="131"/>
      <c r="H71" s="52">
        <f t="shared" si="4"/>
        <v>203000</v>
      </c>
      <c r="I71" s="56">
        <f t="shared" si="5"/>
        <v>1</v>
      </c>
      <c r="J71" s="188" t="s">
        <v>259</v>
      </c>
      <c r="K71" s="188"/>
      <c r="L71" s="73" t="s">
        <v>76</v>
      </c>
    </row>
    <row r="72" spans="1:12" s="58" customFormat="1" ht="39.75" customHeight="1">
      <c r="A72" s="186" t="s">
        <v>309</v>
      </c>
      <c r="B72" s="191"/>
      <c r="C72" s="81">
        <v>248000</v>
      </c>
      <c r="D72" s="131"/>
      <c r="E72" s="131">
        <v>248000</v>
      </c>
      <c r="F72" s="140"/>
      <c r="G72" s="140"/>
      <c r="H72" s="52">
        <f t="shared" si="4"/>
        <v>248000</v>
      </c>
      <c r="I72" s="56">
        <f t="shared" si="5"/>
        <v>1</v>
      </c>
      <c r="J72" s="188" t="s">
        <v>258</v>
      </c>
      <c r="K72" s="188"/>
      <c r="L72" s="73" t="s">
        <v>76</v>
      </c>
    </row>
    <row r="73" spans="1:12" s="58" customFormat="1" ht="39.75" customHeight="1">
      <c r="A73" s="186" t="s">
        <v>310</v>
      </c>
      <c r="B73" s="191"/>
      <c r="C73" s="81">
        <v>48000</v>
      </c>
      <c r="D73" s="131"/>
      <c r="E73" s="83"/>
      <c r="F73" s="83">
        <v>48000</v>
      </c>
      <c r="G73" s="83"/>
      <c r="H73" s="52">
        <f t="shared" si="4"/>
        <v>48000</v>
      </c>
      <c r="I73" s="56">
        <f t="shared" si="5"/>
        <v>1</v>
      </c>
      <c r="J73" s="188" t="s">
        <v>259</v>
      </c>
      <c r="K73" s="188"/>
      <c r="L73" s="73" t="s">
        <v>77</v>
      </c>
    </row>
    <row r="74" spans="1:12" s="58" customFormat="1" ht="39.75" customHeight="1">
      <c r="A74" s="186" t="s">
        <v>311</v>
      </c>
      <c r="B74" s="191"/>
      <c r="C74" s="81">
        <v>68400</v>
      </c>
      <c r="D74" s="131"/>
      <c r="E74" s="131">
        <v>68400</v>
      </c>
      <c r="F74" s="83"/>
      <c r="G74" s="83"/>
      <c r="H74" s="52">
        <f t="shared" si="4"/>
        <v>68400</v>
      </c>
      <c r="I74" s="56">
        <f t="shared" si="5"/>
        <v>1</v>
      </c>
      <c r="J74" s="188" t="s">
        <v>258</v>
      </c>
      <c r="K74" s="188"/>
      <c r="L74" s="73" t="s">
        <v>77</v>
      </c>
    </row>
    <row r="75" spans="1:12" s="58" customFormat="1" ht="39.75" customHeight="1">
      <c r="A75" s="186" t="s">
        <v>312</v>
      </c>
      <c r="B75" s="191"/>
      <c r="C75" s="81">
        <v>84075</v>
      </c>
      <c r="D75" s="131"/>
      <c r="E75" s="131"/>
      <c r="F75" s="83">
        <v>84075</v>
      </c>
      <c r="G75" s="83"/>
      <c r="H75" s="52">
        <f t="shared" si="4"/>
        <v>84075</v>
      </c>
      <c r="I75" s="56">
        <f t="shared" si="5"/>
        <v>1</v>
      </c>
      <c r="J75" s="188" t="s">
        <v>360</v>
      </c>
      <c r="K75" s="188"/>
      <c r="L75" s="73" t="s">
        <v>78</v>
      </c>
    </row>
    <row r="76" spans="1:12" s="58" customFormat="1" ht="39.75" customHeight="1">
      <c r="A76" s="186" t="s">
        <v>313</v>
      </c>
      <c r="B76" s="191"/>
      <c r="C76" s="81">
        <v>102080</v>
      </c>
      <c r="D76" s="131"/>
      <c r="E76" s="131"/>
      <c r="F76" s="83">
        <v>102080</v>
      </c>
      <c r="G76" s="83"/>
      <c r="H76" s="52">
        <f t="shared" si="4"/>
        <v>102080</v>
      </c>
      <c r="I76" s="56">
        <f t="shared" si="5"/>
        <v>1</v>
      </c>
      <c r="J76" s="188" t="s">
        <v>265</v>
      </c>
      <c r="K76" s="188"/>
      <c r="L76" s="73" t="s">
        <v>79</v>
      </c>
    </row>
    <row r="77" spans="1:12" s="58" customFormat="1" ht="39.75" customHeight="1">
      <c r="A77" s="186" t="s">
        <v>314</v>
      </c>
      <c r="B77" s="191"/>
      <c r="C77" s="81">
        <v>71160</v>
      </c>
      <c r="D77" s="131"/>
      <c r="E77" s="131"/>
      <c r="F77" s="83"/>
      <c r="G77" s="83">
        <v>71160</v>
      </c>
      <c r="H77" s="52">
        <f t="shared" si="4"/>
        <v>71160</v>
      </c>
      <c r="I77" s="56">
        <f t="shared" si="5"/>
        <v>1</v>
      </c>
      <c r="J77" s="188" t="s">
        <v>259</v>
      </c>
      <c r="K77" s="188"/>
      <c r="L77" s="73" t="s">
        <v>80</v>
      </c>
    </row>
    <row r="78" spans="1:12" s="58" customFormat="1" ht="39.75" customHeight="1">
      <c r="A78" s="186" t="s">
        <v>315</v>
      </c>
      <c r="B78" s="191"/>
      <c r="C78" s="81">
        <v>172000</v>
      </c>
      <c r="D78" s="131"/>
      <c r="E78" s="131">
        <v>172000</v>
      </c>
      <c r="F78" s="83"/>
      <c r="G78" s="83"/>
      <c r="H78" s="52">
        <f t="shared" si="4"/>
        <v>172000</v>
      </c>
      <c r="I78" s="56">
        <f t="shared" si="5"/>
        <v>1</v>
      </c>
      <c r="J78" s="188" t="s">
        <v>259</v>
      </c>
      <c r="K78" s="188"/>
      <c r="L78" s="73" t="s">
        <v>80</v>
      </c>
    </row>
    <row r="79" spans="1:13" s="58" customFormat="1" ht="39.75" customHeight="1">
      <c r="A79" s="192" t="s">
        <v>359</v>
      </c>
      <c r="B79" s="193"/>
      <c r="C79" s="70">
        <v>1500000</v>
      </c>
      <c r="D79" s="131"/>
      <c r="E79" s="131"/>
      <c r="F79" s="83"/>
      <c r="G79" s="83">
        <v>0</v>
      </c>
      <c r="H79" s="52">
        <f t="shared" si="4"/>
        <v>0</v>
      </c>
      <c r="I79" s="56">
        <f t="shared" si="5"/>
        <v>0</v>
      </c>
      <c r="J79" s="203" t="s">
        <v>291</v>
      </c>
      <c r="K79" s="203"/>
      <c r="L79" s="73" t="s">
        <v>81</v>
      </c>
      <c r="M79" s="58">
        <v>1</v>
      </c>
    </row>
    <row r="80" spans="1:13" s="58" customFormat="1" ht="39.75" customHeight="1">
      <c r="A80" s="192" t="s">
        <v>358</v>
      </c>
      <c r="B80" s="193"/>
      <c r="C80" s="70">
        <v>494400</v>
      </c>
      <c r="D80" s="131"/>
      <c r="E80" s="131"/>
      <c r="F80" s="83">
        <v>51842</v>
      </c>
      <c r="G80" s="83">
        <v>256466</v>
      </c>
      <c r="H80" s="52">
        <f t="shared" si="4"/>
        <v>308308</v>
      </c>
      <c r="I80" s="56">
        <f t="shared" si="5"/>
        <v>0.6236003236245955</v>
      </c>
      <c r="J80" s="203" t="s">
        <v>383</v>
      </c>
      <c r="K80" s="203"/>
      <c r="L80" s="73" t="s">
        <v>81</v>
      </c>
      <c r="M80" s="58">
        <v>1</v>
      </c>
    </row>
    <row r="81" spans="1:13" s="58" customFormat="1" ht="39.75" customHeight="1">
      <c r="A81" s="186" t="s">
        <v>143</v>
      </c>
      <c r="B81" s="191"/>
      <c r="C81" s="55">
        <v>3000000</v>
      </c>
      <c r="D81" s="131">
        <v>1849920</v>
      </c>
      <c r="E81" s="131">
        <v>1150080</v>
      </c>
      <c r="F81" s="83"/>
      <c r="G81" s="83"/>
      <c r="H81" s="52">
        <f t="shared" si="4"/>
        <v>3000000</v>
      </c>
      <c r="I81" s="56">
        <f t="shared" si="5"/>
        <v>1</v>
      </c>
      <c r="J81" s="188" t="s">
        <v>117</v>
      </c>
      <c r="K81" s="188"/>
      <c r="L81" s="73" t="s">
        <v>81</v>
      </c>
      <c r="M81" s="58">
        <v>1</v>
      </c>
    </row>
    <row r="82" spans="1:12" s="58" customFormat="1" ht="39.75" customHeight="1">
      <c r="A82" s="177" t="s">
        <v>217</v>
      </c>
      <c r="B82" s="265"/>
      <c r="C82" s="55">
        <v>150000</v>
      </c>
      <c r="D82" s="131"/>
      <c r="E82" s="131"/>
      <c r="F82" s="83"/>
      <c r="G82" s="83">
        <v>150000</v>
      </c>
      <c r="H82" s="52">
        <f aca="true" t="shared" si="6" ref="H82:H94">SUM(D82:G82)</f>
        <v>150000</v>
      </c>
      <c r="I82" s="56">
        <f aca="true" t="shared" si="7" ref="I82:I94">SUM(D82:G82)/C82</f>
        <v>1</v>
      </c>
      <c r="J82" s="179" t="s">
        <v>257</v>
      </c>
      <c r="K82" s="180"/>
      <c r="L82" s="117" t="s">
        <v>63</v>
      </c>
    </row>
    <row r="83" spans="1:12" s="58" customFormat="1" ht="39.75" customHeight="1">
      <c r="A83" s="177" t="s">
        <v>317</v>
      </c>
      <c r="B83" s="178"/>
      <c r="C83" s="55">
        <v>100000</v>
      </c>
      <c r="D83" s="131"/>
      <c r="E83" s="131"/>
      <c r="F83" s="83"/>
      <c r="G83" s="83">
        <v>100000</v>
      </c>
      <c r="H83" s="52">
        <f t="shared" si="6"/>
        <v>100000</v>
      </c>
      <c r="I83" s="56">
        <f t="shared" si="7"/>
        <v>1</v>
      </c>
      <c r="J83" s="179" t="s">
        <v>257</v>
      </c>
      <c r="K83" s="180"/>
      <c r="L83" s="117" t="s">
        <v>40</v>
      </c>
    </row>
    <row r="84" spans="1:12" s="58" customFormat="1" ht="39.75" customHeight="1">
      <c r="A84" s="177" t="s">
        <v>218</v>
      </c>
      <c r="B84" s="265"/>
      <c r="C84" s="55">
        <v>152400</v>
      </c>
      <c r="D84" s="131"/>
      <c r="E84" s="131"/>
      <c r="F84" s="83"/>
      <c r="G84" s="83">
        <v>152400</v>
      </c>
      <c r="H84" s="52">
        <f t="shared" si="6"/>
        <v>152400</v>
      </c>
      <c r="I84" s="56">
        <f t="shared" si="7"/>
        <v>1</v>
      </c>
      <c r="J84" s="179" t="s">
        <v>257</v>
      </c>
      <c r="K84" s="180"/>
      <c r="L84" s="107" t="s">
        <v>219</v>
      </c>
    </row>
    <row r="85" spans="1:13" s="58" customFormat="1" ht="39.75" customHeight="1">
      <c r="A85" s="270" t="s">
        <v>220</v>
      </c>
      <c r="B85" s="271"/>
      <c r="C85" s="55">
        <v>271880</v>
      </c>
      <c r="D85" s="131"/>
      <c r="E85" s="131"/>
      <c r="F85" s="83"/>
      <c r="G85" s="83">
        <v>209504</v>
      </c>
      <c r="H85" s="52">
        <f t="shared" si="6"/>
        <v>209504</v>
      </c>
      <c r="I85" s="56">
        <f t="shared" si="7"/>
        <v>0.770575253788436</v>
      </c>
      <c r="J85" s="179" t="s">
        <v>352</v>
      </c>
      <c r="K85" s="180"/>
      <c r="L85" s="73" t="s">
        <v>81</v>
      </c>
      <c r="M85" s="58">
        <v>1</v>
      </c>
    </row>
    <row r="86" spans="1:13" s="58" customFormat="1" ht="39.75" customHeight="1">
      <c r="A86" s="270" t="s">
        <v>221</v>
      </c>
      <c r="B86" s="271"/>
      <c r="C86" s="55">
        <v>42400</v>
      </c>
      <c r="D86" s="131"/>
      <c r="E86" s="131"/>
      <c r="F86" s="83"/>
      <c r="G86" s="83">
        <v>42400</v>
      </c>
      <c r="H86" s="52">
        <f>SUM(D86:G86)</f>
        <v>42400</v>
      </c>
      <c r="I86" s="56">
        <f t="shared" si="7"/>
        <v>1</v>
      </c>
      <c r="J86" s="179" t="s">
        <v>257</v>
      </c>
      <c r="K86" s="180"/>
      <c r="L86" s="73" t="s">
        <v>81</v>
      </c>
      <c r="M86" s="58">
        <v>1</v>
      </c>
    </row>
    <row r="87" spans="1:13" s="58" customFormat="1" ht="39.75" customHeight="1">
      <c r="A87" s="270" t="s">
        <v>222</v>
      </c>
      <c r="B87" s="271"/>
      <c r="C87" s="55">
        <v>40500</v>
      </c>
      <c r="D87" s="131"/>
      <c r="E87" s="131"/>
      <c r="F87" s="83"/>
      <c r="G87" s="83">
        <v>40500</v>
      </c>
      <c r="H87" s="52">
        <f t="shared" si="6"/>
        <v>40500</v>
      </c>
      <c r="I87" s="56">
        <f t="shared" si="7"/>
        <v>1</v>
      </c>
      <c r="J87" s="179" t="s">
        <v>257</v>
      </c>
      <c r="K87" s="180"/>
      <c r="L87" s="73" t="s">
        <v>81</v>
      </c>
      <c r="M87" s="58">
        <v>1</v>
      </c>
    </row>
    <row r="88" spans="1:13" s="58" customFormat="1" ht="39.75" customHeight="1">
      <c r="A88" s="270" t="s">
        <v>223</v>
      </c>
      <c r="B88" s="271"/>
      <c r="C88" s="55">
        <v>97800</v>
      </c>
      <c r="D88" s="131"/>
      <c r="E88" s="131"/>
      <c r="F88" s="83"/>
      <c r="G88" s="83">
        <v>97800</v>
      </c>
      <c r="H88" s="52">
        <f t="shared" si="6"/>
        <v>97800</v>
      </c>
      <c r="I88" s="56">
        <f t="shared" si="7"/>
        <v>1</v>
      </c>
      <c r="J88" s="179" t="s">
        <v>257</v>
      </c>
      <c r="K88" s="180"/>
      <c r="L88" s="73" t="s">
        <v>81</v>
      </c>
      <c r="M88" s="58">
        <v>1</v>
      </c>
    </row>
    <row r="89" spans="1:13" s="58" customFormat="1" ht="39.75" customHeight="1">
      <c r="A89" s="270" t="s">
        <v>224</v>
      </c>
      <c r="B89" s="271"/>
      <c r="C89" s="55">
        <v>96800</v>
      </c>
      <c r="D89" s="131"/>
      <c r="E89" s="131"/>
      <c r="F89" s="83"/>
      <c r="G89" s="83">
        <v>96800</v>
      </c>
      <c r="H89" s="52">
        <f t="shared" si="6"/>
        <v>96800</v>
      </c>
      <c r="I89" s="56">
        <f t="shared" si="7"/>
        <v>1</v>
      </c>
      <c r="J89" s="179" t="s">
        <v>318</v>
      </c>
      <c r="K89" s="180"/>
      <c r="L89" s="73" t="s">
        <v>81</v>
      </c>
      <c r="M89" s="58">
        <v>1</v>
      </c>
    </row>
    <row r="90" spans="1:13" s="58" customFormat="1" ht="39.75" customHeight="1">
      <c r="A90" s="270" t="s">
        <v>261</v>
      </c>
      <c r="B90" s="271"/>
      <c r="C90" s="55">
        <v>49000</v>
      </c>
      <c r="D90" s="131"/>
      <c r="E90" s="131"/>
      <c r="F90" s="83"/>
      <c r="G90" s="83">
        <v>49000</v>
      </c>
      <c r="H90" s="52">
        <f t="shared" si="6"/>
        <v>49000</v>
      </c>
      <c r="I90" s="56">
        <f t="shared" si="7"/>
        <v>1</v>
      </c>
      <c r="J90" s="179" t="s">
        <v>326</v>
      </c>
      <c r="K90" s="180"/>
      <c r="L90" s="73" t="s">
        <v>81</v>
      </c>
      <c r="M90" s="58">
        <v>1</v>
      </c>
    </row>
    <row r="91" spans="1:13" s="58" customFormat="1" ht="39.75" customHeight="1">
      <c r="A91" s="270" t="s">
        <v>225</v>
      </c>
      <c r="B91" s="271"/>
      <c r="C91" s="55">
        <v>87300</v>
      </c>
      <c r="D91" s="131"/>
      <c r="E91" s="131"/>
      <c r="F91" s="83"/>
      <c r="G91" s="83">
        <v>72300</v>
      </c>
      <c r="H91" s="52">
        <f t="shared" si="6"/>
        <v>72300</v>
      </c>
      <c r="I91" s="56">
        <f t="shared" si="7"/>
        <v>0.8281786941580757</v>
      </c>
      <c r="J91" s="179" t="s">
        <v>357</v>
      </c>
      <c r="K91" s="185"/>
      <c r="L91" s="73" t="s">
        <v>81</v>
      </c>
      <c r="M91" s="58">
        <v>1</v>
      </c>
    </row>
    <row r="92" spans="1:13" s="58" customFormat="1" ht="39.75" customHeight="1">
      <c r="A92" s="346" t="s">
        <v>226</v>
      </c>
      <c r="B92" s="271"/>
      <c r="C92" s="55">
        <v>140000</v>
      </c>
      <c r="D92" s="131"/>
      <c r="E92" s="131"/>
      <c r="F92" s="83"/>
      <c r="G92" s="83">
        <v>140000</v>
      </c>
      <c r="H92" s="52">
        <f t="shared" si="6"/>
        <v>140000</v>
      </c>
      <c r="I92" s="56">
        <f t="shared" si="7"/>
        <v>1</v>
      </c>
      <c r="J92" s="179" t="s">
        <v>257</v>
      </c>
      <c r="K92" s="180"/>
      <c r="L92" s="73" t="s">
        <v>81</v>
      </c>
      <c r="M92" s="58">
        <v>1</v>
      </c>
    </row>
    <row r="93" spans="1:13" s="58" customFormat="1" ht="39.75" customHeight="1">
      <c r="A93" s="270" t="s">
        <v>227</v>
      </c>
      <c r="B93" s="271"/>
      <c r="C93" s="55">
        <v>90000</v>
      </c>
      <c r="D93" s="131"/>
      <c r="E93" s="131"/>
      <c r="F93" s="83"/>
      <c r="G93" s="83">
        <v>87486</v>
      </c>
      <c r="H93" s="52">
        <f t="shared" si="6"/>
        <v>87486</v>
      </c>
      <c r="I93" s="56">
        <f t="shared" si="7"/>
        <v>0.9720666666666666</v>
      </c>
      <c r="J93" s="179" t="s">
        <v>257</v>
      </c>
      <c r="K93" s="180"/>
      <c r="L93" s="73" t="s">
        <v>81</v>
      </c>
      <c r="M93" s="58">
        <v>1</v>
      </c>
    </row>
    <row r="94" spans="1:13" s="58" customFormat="1" ht="48" customHeight="1">
      <c r="A94" s="270" t="s">
        <v>271</v>
      </c>
      <c r="B94" s="347"/>
      <c r="C94" s="55">
        <v>2370000</v>
      </c>
      <c r="D94" s="131"/>
      <c r="E94" s="131"/>
      <c r="F94" s="83">
        <v>2370000</v>
      </c>
      <c r="G94" s="83"/>
      <c r="H94" s="52">
        <f t="shared" si="6"/>
        <v>2370000</v>
      </c>
      <c r="I94" s="56">
        <f t="shared" si="7"/>
        <v>1</v>
      </c>
      <c r="J94" s="179" t="s">
        <v>238</v>
      </c>
      <c r="K94" s="180"/>
      <c r="L94" s="73" t="s">
        <v>81</v>
      </c>
      <c r="M94" s="58">
        <v>1</v>
      </c>
    </row>
    <row r="95" spans="1:12" ht="28.5" customHeight="1">
      <c r="A95" s="186" t="s">
        <v>134</v>
      </c>
      <c r="B95" s="191" t="s">
        <v>135</v>
      </c>
      <c r="C95" s="60">
        <v>68925</v>
      </c>
      <c r="D95" s="83"/>
      <c r="E95" s="83"/>
      <c r="F95" s="132"/>
      <c r="G95" s="132"/>
      <c r="H95" s="52">
        <f t="shared" si="4"/>
        <v>0</v>
      </c>
      <c r="I95" s="56">
        <f t="shared" si="5"/>
        <v>0</v>
      </c>
      <c r="J95" s="266" t="s">
        <v>228</v>
      </c>
      <c r="K95" s="267"/>
      <c r="L95" s="16"/>
    </row>
    <row r="96" spans="1:12" ht="27" customHeight="1">
      <c r="A96" s="208" t="s">
        <v>136</v>
      </c>
      <c r="B96" s="208"/>
      <c r="C96" s="27">
        <f aca="true" t="shared" si="8" ref="C96:H96">SUM(C58:C95)</f>
        <v>13592000</v>
      </c>
      <c r="D96" s="141">
        <f t="shared" si="8"/>
        <v>1849920</v>
      </c>
      <c r="E96" s="141">
        <f t="shared" si="8"/>
        <v>2220463</v>
      </c>
      <c r="F96" s="141">
        <f t="shared" si="8"/>
        <v>4042873</v>
      </c>
      <c r="G96" s="141">
        <f t="shared" si="8"/>
        <v>3397242</v>
      </c>
      <c r="H96" s="27">
        <f t="shared" si="8"/>
        <v>11510498</v>
      </c>
      <c r="I96" s="28">
        <f>SUM(D96:G96)/C96</f>
        <v>0.8468582989994115</v>
      </c>
      <c r="J96" s="202"/>
      <c r="K96" s="202"/>
      <c r="L96" s="16"/>
    </row>
    <row r="97" spans="1:12" ht="39.75" customHeight="1">
      <c r="A97" s="199" t="s">
        <v>82</v>
      </c>
      <c r="B97" s="200"/>
      <c r="C97" s="200"/>
      <c r="D97" s="200"/>
      <c r="E97" s="200"/>
      <c r="F97" s="200"/>
      <c r="G97" s="200"/>
      <c r="H97" s="200"/>
      <c r="I97" s="200"/>
      <c r="J97" s="200"/>
      <c r="K97" s="201"/>
      <c r="L97" s="16"/>
    </row>
    <row r="98" spans="1:12" ht="39.75" customHeight="1">
      <c r="A98" s="209" t="s">
        <v>144</v>
      </c>
      <c r="B98" s="210"/>
      <c r="C98" s="93">
        <v>87268</v>
      </c>
      <c r="D98" s="142">
        <v>36936</v>
      </c>
      <c r="E98" s="142"/>
      <c r="F98" s="142"/>
      <c r="G98" s="142"/>
      <c r="H98" s="93">
        <f>SUM(D98:G98)</f>
        <v>36936</v>
      </c>
      <c r="I98" s="19">
        <f t="shared" si="5"/>
        <v>0.42324792592932114</v>
      </c>
      <c r="J98" s="188" t="s">
        <v>99</v>
      </c>
      <c r="K98" s="190"/>
      <c r="L98" s="16"/>
    </row>
    <row r="99" spans="1:12" ht="39.75" customHeight="1">
      <c r="A99" s="206" t="s">
        <v>145</v>
      </c>
      <c r="B99" s="207"/>
      <c r="C99" s="22">
        <v>302482</v>
      </c>
      <c r="D99" s="143">
        <v>302482</v>
      </c>
      <c r="E99" s="144"/>
      <c r="F99" s="144"/>
      <c r="G99" s="144"/>
      <c r="H99" s="22">
        <f>SUM(D99:G99)</f>
        <v>302482</v>
      </c>
      <c r="I99" s="19">
        <f t="shared" si="5"/>
        <v>1</v>
      </c>
      <c r="J99" s="197" t="s">
        <v>98</v>
      </c>
      <c r="K99" s="198"/>
      <c r="L99" s="73" t="s">
        <v>81</v>
      </c>
    </row>
    <row r="100" spans="1:12" ht="39.75" customHeight="1">
      <c r="A100" s="194" t="s">
        <v>136</v>
      </c>
      <c r="B100" s="194"/>
      <c r="C100" s="88">
        <f aca="true" t="shared" si="9" ref="C100:H100">SUM(C98:C99)</f>
        <v>389750</v>
      </c>
      <c r="D100" s="145">
        <f t="shared" si="9"/>
        <v>339418</v>
      </c>
      <c r="E100" s="145">
        <f t="shared" si="9"/>
        <v>0</v>
      </c>
      <c r="F100" s="145">
        <f t="shared" si="9"/>
        <v>0</v>
      </c>
      <c r="G100" s="145">
        <f t="shared" si="9"/>
        <v>0</v>
      </c>
      <c r="H100" s="88">
        <f t="shared" si="9"/>
        <v>339418</v>
      </c>
      <c r="I100" s="89">
        <f t="shared" si="5"/>
        <v>0.8708608082103912</v>
      </c>
      <c r="J100" s="204"/>
      <c r="K100" s="205"/>
      <c r="L100" s="16"/>
    </row>
    <row r="101" spans="1:12" ht="48" customHeight="1">
      <c r="A101" s="195" t="s">
        <v>97</v>
      </c>
      <c r="B101" s="195"/>
      <c r="C101" s="195"/>
      <c r="D101" s="195"/>
      <c r="E101" s="195"/>
      <c r="F101" s="195"/>
      <c r="G101" s="195"/>
      <c r="H101" s="195"/>
      <c r="I101" s="195"/>
      <c r="J101" s="195"/>
      <c r="K101" s="195"/>
      <c r="L101" s="20"/>
    </row>
    <row r="102" spans="1:13" ht="39.75" customHeight="1">
      <c r="A102" s="186" t="s">
        <v>399</v>
      </c>
      <c r="B102" s="191"/>
      <c r="C102" s="72">
        <v>1200000</v>
      </c>
      <c r="D102" s="146"/>
      <c r="E102" s="146"/>
      <c r="F102" s="146">
        <v>300000</v>
      </c>
      <c r="G102" s="131">
        <v>763106</v>
      </c>
      <c r="H102" s="18">
        <f aca="true" t="shared" si="10" ref="H102:H112">SUM(D102:G102)</f>
        <v>1063106</v>
      </c>
      <c r="I102" s="19">
        <f aca="true" t="shared" si="11" ref="I102:I114">SUM(D102:G102)/C102</f>
        <v>0.8859216666666667</v>
      </c>
      <c r="J102" s="196" t="s">
        <v>254</v>
      </c>
      <c r="K102" s="196"/>
      <c r="L102" s="73" t="s">
        <v>83</v>
      </c>
      <c r="M102" s="2">
        <v>1</v>
      </c>
    </row>
    <row r="103" spans="1:13" ht="39.75" customHeight="1">
      <c r="A103" s="186" t="s">
        <v>400</v>
      </c>
      <c r="B103" s="191"/>
      <c r="C103" s="72">
        <v>700000</v>
      </c>
      <c r="D103" s="146"/>
      <c r="E103" s="146"/>
      <c r="F103" s="146"/>
      <c r="G103" s="55">
        <v>569250</v>
      </c>
      <c r="H103" s="18">
        <f t="shared" si="10"/>
        <v>569250</v>
      </c>
      <c r="I103" s="19">
        <f t="shared" si="11"/>
        <v>0.8132142857142857</v>
      </c>
      <c r="J103" s="196" t="s">
        <v>257</v>
      </c>
      <c r="K103" s="196"/>
      <c r="L103" s="73" t="s">
        <v>83</v>
      </c>
      <c r="M103" s="2">
        <v>1</v>
      </c>
    </row>
    <row r="104" spans="1:13" ht="39.75" customHeight="1">
      <c r="A104" s="186" t="s">
        <v>401</v>
      </c>
      <c r="B104" s="191"/>
      <c r="C104" s="72">
        <v>1200000</v>
      </c>
      <c r="D104" s="146"/>
      <c r="E104" s="146">
        <v>36000</v>
      </c>
      <c r="F104" s="146">
        <v>26000</v>
      </c>
      <c r="G104" s="131">
        <v>1105525</v>
      </c>
      <c r="H104" s="18">
        <f t="shared" si="10"/>
        <v>1167525</v>
      </c>
      <c r="I104" s="19">
        <f t="shared" si="11"/>
        <v>0.9729375</v>
      </c>
      <c r="J104" s="196" t="s">
        <v>257</v>
      </c>
      <c r="K104" s="196"/>
      <c r="L104" s="73" t="s">
        <v>83</v>
      </c>
      <c r="M104" s="2">
        <v>1</v>
      </c>
    </row>
    <row r="105" spans="1:13" ht="39.75" customHeight="1">
      <c r="A105" s="186" t="s">
        <v>402</v>
      </c>
      <c r="B105" s="191"/>
      <c r="C105" s="72">
        <v>500000</v>
      </c>
      <c r="D105" s="146"/>
      <c r="E105" s="146"/>
      <c r="F105" s="146">
        <v>20900</v>
      </c>
      <c r="G105" s="131">
        <v>93562</v>
      </c>
      <c r="H105" s="18">
        <f t="shared" si="10"/>
        <v>114462</v>
      </c>
      <c r="I105" s="19">
        <f t="shared" si="11"/>
        <v>0.228924</v>
      </c>
      <c r="J105" s="196" t="s">
        <v>257</v>
      </c>
      <c r="K105" s="196"/>
      <c r="L105" s="73" t="s">
        <v>83</v>
      </c>
      <c r="M105" s="2">
        <v>1</v>
      </c>
    </row>
    <row r="106" spans="1:13" ht="39.75" customHeight="1">
      <c r="A106" s="186" t="s">
        <v>403</v>
      </c>
      <c r="B106" s="191"/>
      <c r="C106" s="72">
        <v>300000</v>
      </c>
      <c r="D106" s="146"/>
      <c r="E106" s="146"/>
      <c r="F106" s="146"/>
      <c r="G106" s="131">
        <v>270410</v>
      </c>
      <c r="H106" s="18">
        <f t="shared" si="10"/>
        <v>270410</v>
      </c>
      <c r="I106" s="19">
        <f t="shared" si="11"/>
        <v>0.9013666666666666</v>
      </c>
      <c r="J106" s="196" t="s">
        <v>257</v>
      </c>
      <c r="K106" s="196"/>
      <c r="L106" s="73" t="s">
        <v>83</v>
      </c>
      <c r="M106" s="2">
        <v>1</v>
      </c>
    </row>
    <row r="107" spans="1:12" ht="27" customHeight="1">
      <c r="A107" s="186" t="s">
        <v>404</v>
      </c>
      <c r="B107" s="191"/>
      <c r="C107" s="72">
        <v>150000</v>
      </c>
      <c r="D107" s="146"/>
      <c r="E107" s="146"/>
      <c r="F107" s="146"/>
      <c r="G107" s="55">
        <v>124400</v>
      </c>
      <c r="H107" s="18">
        <f t="shared" si="10"/>
        <v>124400</v>
      </c>
      <c r="I107" s="19">
        <f t="shared" si="11"/>
        <v>0.8293333333333334</v>
      </c>
      <c r="J107" s="188" t="s">
        <v>257</v>
      </c>
      <c r="K107" s="188"/>
      <c r="L107" s="67" t="s">
        <v>46</v>
      </c>
    </row>
    <row r="108" spans="1:12" ht="39.75" customHeight="1">
      <c r="A108" s="186" t="s">
        <v>405</v>
      </c>
      <c r="B108" s="191"/>
      <c r="C108" s="72">
        <v>50000</v>
      </c>
      <c r="D108" s="146"/>
      <c r="E108" s="146"/>
      <c r="F108" s="146"/>
      <c r="G108" s="131">
        <v>50000</v>
      </c>
      <c r="H108" s="18">
        <f t="shared" si="10"/>
        <v>50000</v>
      </c>
      <c r="I108" s="19">
        <f t="shared" si="11"/>
        <v>1</v>
      </c>
      <c r="J108" s="196" t="s">
        <v>257</v>
      </c>
      <c r="K108" s="196"/>
      <c r="L108" s="67" t="s">
        <v>47</v>
      </c>
    </row>
    <row r="109" spans="1:13" ht="39.75" customHeight="1">
      <c r="A109" s="186" t="s">
        <v>319</v>
      </c>
      <c r="B109" s="191"/>
      <c r="C109" s="17">
        <v>152500</v>
      </c>
      <c r="D109" s="146"/>
      <c r="E109" s="17"/>
      <c r="F109" s="146"/>
      <c r="G109" s="131">
        <v>152500</v>
      </c>
      <c r="H109" s="18">
        <f t="shared" si="10"/>
        <v>152500</v>
      </c>
      <c r="I109" s="19">
        <f t="shared" si="11"/>
        <v>1</v>
      </c>
      <c r="J109" s="188" t="s">
        <v>382</v>
      </c>
      <c r="K109" s="188"/>
      <c r="L109" s="26" t="s">
        <v>118</v>
      </c>
      <c r="M109" s="2">
        <v>1</v>
      </c>
    </row>
    <row r="110" spans="1:13" ht="39.75" customHeight="1">
      <c r="A110" s="186" t="s">
        <v>320</v>
      </c>
      <c r="B110" s="191"/>
      <c r="C110" s="17">
        <v>1100000</v>
      </c>
      <c r="D110" s="146"/>
      <c r="E110" s="146"/>
      <c r="F110" s="146"/>
      <c r="G110" s="131">
        <v>1100000</v>
      </c>
      <c r="H110" s="18">
        <f t="shared" si="10"/>
        <v>1100000</v>
      </c>
      <c r="I110" s="19">
        <f t="shared" si="11"/>
        <v>1</v>
      </c>
      <c r="J110" s="188" t="s">
        <v>381</v>
      </c>
      <c r="K110" s="188"/>
      <c r="L110" s="26" t="s">
        <v>118</v>
      </c>
      <c r="M110" s="2">
        <v>1</v>
      </c>
    </row>
    <row r="111" spans="1:13" ht="39.75" customHeight="1">
      <c r="A111" s="186" t="s">
        <v>321</v>
      </c>
      <c r="B111" s="191"/>
      <c r="C111" s="17">
        <v>816500</v>
      </c>
      <c r="D111" s="146"/>
      <c r="E111" s="146"/>
      <c r="F111" s="146"/>
      <c r="G111" s="131">
        <v>791100</v>
      </c>
      <c r="H111" s="18">
        <f t="shared" si="10"/>
        <v>791100</v>
      </c>
      <c r="I111" s="19">
        <f t="shared" si="11"/>
        <v>0.9688916105327617</v>
      </c>
      <c r="J111" s="188" t="s">
        <v>382</v>
      </c>
      <c r="K111" s="188"/>
      <c r="L111" s="26" t="s">
        <v>118</v>
      </c>
      <c r="M111" s="2">
        <v>1</v>
      </c>
    </row>
    <row r="112" spans="1:12" ht="39.75" customHeight="1">
      <c r="A112" s="209" t="s">
        <v>146</v>
      </c>
      <c r="B112" s="278"/>
      <c r="C112" s="17">
        <v>260000</v>
      </c>
      <c r="D112" s="146"/>
      <c r="E112" s="146">
        <v>260000</v>
      </c>
      <c r="F112" s="146"/>
      <c r="G112" s="131"/>
      <c r="H112" s="18">
        <f t="shared" si="10"/>
        <v>260000</v>
      </c>
      <c r="I112" s="19">
        <f t="shared" si="11"/>
        <v>1</v>
      </c>
      <c r="J112" s="196" t="s">
        <v>116</v>
      </c>
      <c r="K112" s="196"/>
      <c r="L112" s="20" t="s">
        <v>114</v>
      </c>
    </row>
    <row r="113" spans="1:12" ht="39.75" customHeight="1">
      <c r="A113" s="299" t="s">
        <v>147</v>
      </c>
      <c r="B113" s="300"/>
      <c r="C113" s="78">
        <v>271000</v>
      </c>
      <c r="D113" s="147"/>
      <c r="E113" s="147">
        <v>271000</v>
      </c>
      <c r="F113" s="147"/>
      <c r="G113" s="148"/>
      <c r="H113" s="79">
        <f>SUM(D113:G113)</f>
        <v>271000</v>
      </c>
      <c r="I113" s="80">
        <f t="shared" si="11"/>
        <v>1</v>
      </c>
      <c r="J113" s="289" t="s">
        <v>116</v>
      </c>
      <c r="K113" s="290"/>
      <c r="L113" s="20" t="s">
        <v>115</v>
      </c>
    </row>
    <row r="114" spans="1:13" s="32" customFormat="1" ht="39.75" customHeight="1">
      <c r="A114" s="275" t="s">
        <v>242</v>
      </c>
      <c r="B114" s="301" t="s">
        <v>406</v>
      </c>
      <c r="C114" s="22">
        <v>904500</v>
      </c>
      <c r="D114" s="146"/>
      <c r="E114" s="146"/>
      <c r="F114" s="146"/>
      <c r="G114" s="131">
        <v>0</v>
      </c>
      <c r="H114" s="18">
        <f>SUM(D114:G114)</f>
        <v>0</v>
      </c>
      <c r="I114" s="80">
        <f t="shared" si="11"/>
        <v>0</v>
      </c>
      <c r="J114" s="279" t="s">
        <v>301</v>
      </c>
      <c r="K114" s="280"/>
      <c r="L114" s="31" t="s">
        <v>119</v>
      </c>
      <c r="M114" s="32">
        <v>1</v>
      </c>
    </row>
    <row r="115" spans="1:12" ht="31.5" customHeight="1">
      <c r="A115" s="295" t="s">
        <v>136</v>
      </c>
      <c r="B115" s="296"/>
      <c r="C115" s="29">
        <f aca="true" t="shared" si="12" ref="C115:H115">SUM(C102:C114)</f>
        <v>7604500</v>
      </c>
      <c r="D115" s="149">
        <f t="shared" si="12"/>
        <v>0</v>
      </c>
      <c r="E115" s="149">
        <f t="shared" si="12"/>
        <v>567000</v>
      </c>
      <c r="F115" s="149">
        <f t="shared" si="12"/>
        <v>346900</v>
      </c>
      <c r="G115" s="149">
        <f t="shared" si="12"/>
        <v>5019853</v>
      </c>
      <c r="H115" s="29">
        <f t="shared" si="12"/>
        <v>5933753</v>
      </c>
      <c r="I115" s="30">
        <f>SUM(D115:G115)/C115</f>
        <v>0.7802949569333947</v>
      </c>
      <c r="J115" s="297"/>
      <c r="K115" s="298"/>
      <c r="L115" s="16"/>
    </row>
    <row r="116" spans="1:12" ht="39.75" customHeight="1">
      <c r="A116" s="255" t="s">
        <v>95</v>
      </c>
      <c r="B116" s="256"/>
      <c r="C116" s="256"/>
      <c r="D116" s="256"/>
      <c r="E116" s="256"/>
      <c r="F116" s="256"/>
      <c r="G116" s="256"/>
      <c r="H116" s="256"/>
      <c r="I116" s="256"/>
      <c r="J116" s="291"/>
      <c r="K116" s="292"/>
      <c r="L116" s="20"/>
    </row>
    <row r="117" spans="1:12" ht="39.75" customHeight="1">
      <c r="A117" s="293" t="s">
        <v>148</v>
      </c>
      <c r="B117" s="294"/>
      <c r="C117" s="17">
        <v>95000</v>
      </c>
      <c r="D117" s="146">
        <v>0</v>
      </c>
      <c r="E117" s="146">
        <v>0</v>
      </c>
      <c r="F117" s="146">
        <v>0</v>
      </c>
      <c r="G117" s="146">
        <v>95000</v>
      </c>
      <c r="H117" s="18">
        <f>SUM(D117:G117)</f>
        <v>95000</v>
      </c>
      <c r="I117" s="19">
        <f>SUM(D117:G117)/C117</f>
        <v>1</v>
      </c>
      <c r="J117" s="196" t="s">
        <v>325</v>
      </c>
      <c r="K117" s="196"/>
      <c r="L117" s="20" t="s">
        <v>119</v>
      </c>
    </row>
    <row r="118" spans="1:12" ht="27" customHeight="1">
      <c r="A118" s="194" t="s">
        <v>136</v>
      </c>
      <c r="B118" s="194"/>
      <c r="C118" s="88">
        <f>SUM(C117:C117)</f>
        <v>95000</v>
      </c>
      <c r="D118" s="145">
        <f>SUM(D117:D117)</f>
        <v>0</v>
      </c>
      <c r="E118" s="145">
        <f>SUM(E117:E117)</f>
        <v>0</v>
      </c>
      <c r="F118" s="145">
        <f>SUM(F117:F117)</f>
        <v>0</v>
      </c>
      <c r="G118" s="145">
        <f>SUM(G117:G117)</f>
        <v>95000</v>
      </c>
      <c r="H118" s="90">
        <f>SUM(D118:G118)</f>
        <v>95000</v>
      </c>
      <c r="I118" s="91">
        <f>SUM(D118:G118)/C118</f>
        <v>1</v>
      </c>
      <c r="J118" s="281"/>
      <c r="K118" s="282"/>
      <c r="L118" s="33"/>
    </row>
    <row r="119" spans="1:12" s="62" customFormat="1" ht="30" customHeight="1">
      <c r="A119" s="286" t="s">
        <v>149</v>
      </c>
      <c r="B119" s="287"/>
      <c r="C119" s="283"/>
      <c r="D119" s="284"/>
      <c r="E119" s="284"/>
      <c r="F119" s="284"/>
      <c r="G119" s="284"/>
      <c r="H119" s="284"/>
      <c r="I119" s="284"/>
      <c r="J119" s="284"/>
      <c r="K119" s="285"/>
      <c r="L119" s="57"/>
    </row>
    <row r="120" spans="1:13" s="62" customFormat="1" ht="42" customHeight="1">
      <c r="A120" s="186" t="s">
        <v>84</v>
      </c>
      <c r="B120" s="186"/>
      <c r="C120" s="72">
        <v>73100</v>
      </c>
      <c r="D120" s="83"/>
      <c r="E120" s="83"/>
      <c r="F120" s="83">
        <v>73100</v>
      </c>
      <c r="G120" s="83"/>
      <c r="H120" s="52">
        <f aca="true" t="shared" si="13" ref="H120:H147">SUM(D120:G120)</f>
        <v>73100</v>
      </c>
      <c r="I120" s="56">
        <f aca="true" t="shared" si="14" ref="I120:I173">SUM(D120:G120)/C120</f>
        <v>1</v>
      </c>
      <c r="J120" s="188" t="s">
        <v>257</v>
      </c>
      <c r="K120" s="188"/>
      <c r="L120" s="73" t="s">
        <v>89</v>
      </c>
      <c r="M120" s="62">
        <v>1</v>
      </c>
    </row>
    <row r="121" spans="1:13" s="62" customFormat="1" ht="33">
      <c r="A121" s="192" t="s">
        <v>85</v>
      </c>
      <c r="B121" s="192"/>
      <c r="C121" s="72">
        <v>4946000</v>
      </c>
      <c r="D121" s="83"/>
      <c r="E121" s="83">
        <v>476077</v>
      </c>
      <c r="F121" s="83">
        <v>1224998</v>
      </c>
      <c r="G121" s="83">
        <v>3150425</v>
      </c>
      <c r="H121" s="52">
        <f t="shared" si="13"/>
        <v>4851500</v>
      </c>
      <c r="I121" s="56">
        <f t="shared" si="14"/>
        <v>0.9808936514355034</v>
      </c>
      <c r="J121" s="203" t="s">
        <v>301</v>
      </c>
      <c r="K121" s="203"/>
      <c r="L121" s="67" t="s">
        <v>89</v>
      </c>
      <c r="M121" s="62">
        <v>1</v>
      </c>
    </row>
    <row r="122" spans="1:13" s="58" customFormat="1" ht="30.75" customHeight="1">
      <c r="A122" s="211" t="s">
        <v>86</v>
      </c>
      <c r="B122" s="288"/>
      <c r="C122" s="72">
        <v>566400</v>
      </c>
      <c r="D122" s="83">
        <v>8000</v>
      </c>
      <c r="E122" s="83">
        <v>67717</v>
      </c>
      <c r="F122" s="83">
        <v>83756</v>
      </c>
      <c r="G122" s="83">
        <v>314921</v>
      </c>
      <c r="H122" s="52">
        <f t="shared" si="13"/>
        <v>474394</v>
      </c>
      <c r="I122" s="56">
        <f t="shared" si="14"/>
        <v>0.8375600282485876</v>
      </c>
      <c r="J122" s="188" t="s">
        <v>281</v>
      </c>
      <c r="K122" s="188"/>
      <c r="L122" s="67" t="s">
        <v>89</v>
      </c>
      <c r="M122" s="58">
        <v>1</v>
      </c>
    </row>
    <row r="123" spans="1:13" s="58" customFormat="1" ht="31.5" customHeight="1">
      <c r="A123" s="213" t="s">
        <v>87</v>
      </c>
      <c r="B123" s="217"/>
      <c r="C123" s="72">
        <v>1834000</v>
      </c>
      <c r="D123" s="131"/>
      <c r="E123" s="131">
        <v>231810</v>
      </c>
      <c r="F123" s="131">
        <v>444444</v>
      </c>
      <c r="G123" s="131">
        <v>1077496</v>
      </c>
      <c r="H123" s="52">
        <f t="shared" si="13"/>
        <v>1753750</v>
      </c>
      <c r="I123" s="56">
        <f t="shared" si="14"/>
        <v>0.9562431842966194</v>
      </c>
      <c r="J123" s="188" t="s">
        <v>282</v>
      </c>
      <c r="K123" s="188"/>
      <c r="L123" s="67" t="s">
        <v>89</v>
      </c>
      <c r="M123" s="62">
        <v>1</v>
      </c>
    </row>
    <row r="124" spans="1:13" s="58" customFormat="1" ht="39.75" customHeight="1">
      <c r="A124" s="213" t="s">
        <v>88</v>
      </c>
      <c r="B124" s="217"/>
      <c r="C124" s="72">
        <v>1250000</v>
      </c>
      <c r="D124" s="131">
        <v>80600</v>
      </c>
      <c r="E124" s="131">
        <v>70610</v>
      </c>
      <c r="F124" s="131">
        <v>166300</v>
      </c>
      <c r="G124" s="131">
        <v>921029</v>
      </c>
      <c r="H124" s="52">
        <f t="shared" si="13"/>
        <v>1238539</v>
      </c>
      <c r="I124" s="56">
        <f t="shared" si="14"/>
        <v>0.9908312</v>
      </c>
      <c r="J124" s="188" t="s">
        <v>281</v>
      </c>
      <c r="K124" s="188"/>
      <c r="L124" s="67" t="s">
        <v>89</v>
      </c>
      <c r="M124" s="62">
        <v>1</v>
      </c>
    </row>
    <row r="125" spans="1:13" s="58" customFormat="1" ht="39.75" customHeight="1">
      <c r="A125" s="213" t="s">
        <v>150</v>
      </c>
      <c r="B125" s="217"/>
      <c r="C125" s="72">
        <v>1689360</v>
      </c>
      <c r="D125" s="131"/>
      <c r="E125" s="55">
        <v>336720</v>
      </c>
      <c r="F125" s="131">
        <v>401040</v>
      </c>
      <c r="G125" s="131">
        <v>837280</v>
      </c>
      <c r="H125" s="52">
        <f t="shared" si="13"/>
        <v>1575040</v>
      </c>
      <c r="I125" s="56">
        <f t="shared" si="14"/>
        <v>0.9323294028507837</v>
      </c>
      <c r="J125" s="188" t="s">
        <v>281</v>
      </c>
      <c r="K125" s="188"/>
      <c r="L125" s="67" t="s">
        <v>89</v>
      </c>
      <c r="M125" s="62">
        <v>1</v>
      </c>
    </row>
    <row r="126" spans="1:13" s="58" customFormat="1" ht="39.75" customHeight="1">
      <c r="A126" s="213" t="s">
        <v>151</v>
      </c>
      <c r="B126" s="217"/>
      <c r="C126" s="72">
        <v>99000</v>
      </c>
      <c r="D126" s="131"/>
      <c r="E126" s="55"/>
      <c r="F126" s="131"/>
      <c r="G126" s="131">
        <v>20000</v>
      </c>
      <c r="H126" s="52">
        <f t="shared" si="13"/>
        <v>20000</v>
      </c>
      <c r="I126" s="56">
        <f t="shared" si="14"/>
        <v>0.20202020202020202</v>
      </c>
      <c r="J126" s="188" t="s">
        <v>283</v>
      </c>
      <c r="K126" s="188"/>
      <c r="L126" s="73" t="s">
        <v>89</v>
      </c>
      <c r="M126" s="62">
        <v>1</v>
      </c>
    </row>
    <row r="127" spans="1:13" s="58" customFormat="1" ht="30" customHeight="1">
      <c r="A127" s="213" t="s">
        <v>152</v>
      </c>
      <c r="B127" s="217"/>
      <c r="C127" s="72">
        <v>299440</v>
      </c>
      <c r="D127" s="131"/>
      <c r="E127" s="55">
        <v>16306</v>
      </c>
      <c r="F127" s="131">
        <v>45632</v>
      </c>
      <c r="G127" s="131">
        <f>144944+617</f>
        <v>145561</v>
      </c>
      <c r="H127" s="52">
        <f t="shared" si="13"/>
        <v>207499</v>
      </c>
      <c r="I127" s="56">
        <f t="shared" si="14"/>
        <v>0.6929568527918781</v>
      </c>
      <c r="J127" s="188" t="s">
        <v>281</v>
      </c>
      <c r="K127" s="188"/>
      <c r="L127" s="67" t="s">
        <v>89</v>
      </c>
      <c r="M127" s="62">
        <v>1</v>
      </c>
    </row>
    <row r="128" spans="1:13" s="58" customFormat="1" ht="29.25" customHeight="1">
      <c r="A128" s="213" t="s">
        <v>390</v>
      </c>
      <c r="B128" s="217"/>
      <c r="C128" s="72">
        <v>360000</v>
      </c>
      <c r="D128" s="131">
        <v>55000</v>
      </c>
      <c r="E128" s="55">
        <v>87500</v>
      </c>
      <c r="F128" s="131">
        <v>32500</v>
      </c>
      <c r="G128" s="131">
        <v>185000</v>
      </c>
      <c r="H128" s="52">
        <f t="shared" si="13"/>
        <v>360000</v>
      </c>
      <c r="I128" s="56">
        <f t="shared" si="14"/>
        <v>1</v>
      </c>
      <c r="J128" s="188" t="s">
        <v>389</v>
      </c>
      <c r="K128" s="188"/>
      <c r="L128" s="67" t="s">
        <v>89</v>
      </c>
      <c r="M128" s="62">
        <v>1</v>
      </c>
    </row>
    <row r="129" spans="1:12" s="58" customFormat="1" ht="39.75" customHeight="1">
      <c r="A129" s="213" t="s">
        <v>153</v>
      </c>
      <c r="B129" s="217"/>
      <c r="C129" s="55">
        <v>80750</v>
      </c>
      <c r="D129" s="131"/>
      <c r="E129" s="55"/>
      <c r="F129" s="131"/>
      <c r="G129" s="131">
        <v>70750</v>
      </c>
      <c r="H129" s="52">
        <f t="shared" si="13"/>
        <v>70750</v>
      </c>
      <c r="I129" s="56">
        <f t="shared" si="14"/>
        <v>0.8761609907120743</v>
      </c>
      <c r="J129" s="188" t="s">
        <v>391</v>
      </c>
      <c r="K129" s="188"/>
      <c r="L129" s="73" t="s">
        <v>90</v>
      </c>
    </row>
    <row r="130" spans="1:12" s="58" customFormat="1" ht="39.75" customHeight="1">
      <c r="A130" s="213" t="s">
        <v>154</v>
      </c>
      <c r="B130" s="217"/>
      <c r="C130" s="55">
        <v>586640</v>
      </c>
      <c r="D130" s="131"/>
      <c r="E130" s="55"/>
      <c r="F130" s="131">
        <v>251190</v>
      </c>
      <c r="G130" s="131">
        <v>264600</v>
      </c>
      <c r="H130" s="52">
        <f t="shared" si="13"/>
        <v>515790</v>
      </c>
      <c r="I130" s="56">
        <f t="shared" si="14"/>
        <v>0.8792274648847674</v>
      </c>
      <c r="J130" s="188" t="s">
        <v>281</v>
      </c>
      <c r="K130" s="188"/>
      <c r="L130" s="73" t="s">
        <v>91</v>
      </c>
    </row>
    <row r="131" spans="1:12" s="58" customFormat="1" ht="39.75" customHeight="1">
      <c r="A131" s="213" t="s">
        <v>155</v>
      </c>
      <c r="B131" s="302"/>
      <c r="C131" s="72">
        <v>172400</v>
      </c>
      <c r="D131" s="131"/>
      <c r="E131" s="131"/>
      <c r="F131" s="131"/>
      <c r="G131" s="131">
        <v>143900</v>
      </c>
      <c r="H131" s="52">
        <f t="shared" si="13"/>
        <v>143900</v>
      </c>
      <c r="I131" s="56">
        <f t="shared" si="14"/>
        <v>0.8346867749419954</v>
      </c>
      <c r="J131" s="188" t="s">
        <v>281</v>
      </c>
      <c r="K131" s="188"/>
      <c r="L131" s="73" t="s">
        <v>50</v>
      </c>
    </row>
    <row r="132" spans="1:12" s="58" customFormat="1" ht="39.75" customHeight="1">
      <c r="A132" s="213" t="s">
        <v>156</v>
      </c>
      <c r="B132" s="302"/>
      <c r="C132" s="72">
        <v>833000</v>
      </c>
      <c r="D132" s="131"/>
      <c r="E132" s="131">
        <v>210291</v>
      </c>
      <c r="F132" s="131">
        <v>207375</v>
      </c>
      <c r="G132" s="131">
        <v>415334</v>
      </c>
      <c r="H132" s="52">
        <f t="shared" si="13"/>
        <v>833000</v>
      </c>
      <c r="I132" s="56">
        <f t="shared" si="14"/>
        <v>1</v>
      </c>
      <c r="J132" s="188" t="s">
        <v>281</v>
      </c>
      <c r="K132" s="188"/>
      <c r="L132" s="82" t="s">
        <v>92</v>
      </c>
    </row>
    <row r="133" spans="1:12" s="58" customFormat="1" ht="39.75" customHeight="1">
      <c r="A133" s="213" t="s">
        <v>274</v>
      </c>
      <c r="B133" s="302"/>
      <c r="C133" s="72">
        <v>800000</v>
      </c>
      <c r="D133" s="131"/>
      <c r="E133" s="131"/>
      <c r="F133" s="131"/>
      <c r="G133" s="131"/>
      <c r="H133" s="52">
        <f t="shared" si="13"/>
        <v>0</v>
      </c>
      <c r="I133" s="56">
        <f t="shared" si="14"/>
        <v>0</v>
      </c>
      <c r="J133" s="188" t="s">
        <v>284</v>
      </c>
      <c r="K133" s="188"/>
      <c r="L133" s="73" t="s">
        <v>49</v>
      </c>
    </row>
    <row r="134" spans="1:12" s="58" customFormat="1" ht="39.75" customHeight="1">
      <c r="A134" s="213" t="s">
        <v>157</v>
      </c>
      <c r="B134" s="302"/>
      <c r="C134" s="72">
        <v>100000</v>
      </c>
      <c r="D134" s="131"/>
      <c r="E134" s="131"/>
      <c r="F134" s="131">
        <v>100000</v>
      </c>
      <c r="G134" s="131"/>
      <c r="H134" s="52">
        <f t="shared" si="13"/>
        <v>100000</v>
      </c>
      <c r="I134" s="56">
        <f t="shared" si="14"/>
        <v>1</v>
      </c>
      <c r="J134" s="188" t="s">
        <v>257</v>
      </c>
      <c r="K134" s="188"/>
      <c r="L134" s="73" t="s">
        <v>52</v>
      </c>
    </row>
    <row r="135" spans="1:12" s="58" customFormat="1" ht="39.75" customHeight="1">
      <c r="A135" s="213" t="s">
        <v>158</v>
      </c>
      <c r="B135" s="302"/>
      <c r="C135" s="72">
        <v>940000</v>
      </c>
      <c r="D135" s="131"/>
      <c r="E135" s="131">
        <v>173400</v>
      </c>
      <c r="F135" s="131">
        <v>265850</v>
      </c>
      <c r="G135" s="131">
        <v>500750</v>
      </c>
      <c r="H135" s="52">
        <f t="shared" si="13"/>
        <v>940000</v>
      </c>
      <c r="I135" s="56">
        <f t="shared" si="14"/>
        <v>1</v>
      </c>
      <c r="J135" s="188" t="s">
        <v>285</v>
      </c>
      <c r="K135" s="188"/>
      <c r="L135" s="73" t="s">
        <v>52</v>
      </c>
    </row>
    <row r="136" spans="1:12" s="58" customFormat="1" ht="39.75" customHeight="1">
      <c r="A136" s="213" t="s">
        <v>159</v>
      </c>
      <c r="B136" s="302"/>
      <c r="C136" s="72">
        <v>60400</v>
      </c>
      <c r="D136" s="131"/>
      <c r="E136" s="131"/>
      <c r="F136" s="131">
        <v>60400</v>
      </c>
      <c r="G136" s="131"/>
      <c r="H136" s="52">
        <f t="shared" si="13"/>
        <v>60400</v>
      </c>
      <c r="I136" s="56">
        <f t="shared" si="14"/>
        <v>1</v>
      </c>
      <c r="J136" s="188" t="s">
        <v>257</v>
      </c>
      <c r="K136" s="188"/>
      <c r="L136" s="73" t="s">
        <v>93</v>
      </c>
    </row>
    <row r="137" spans="1:12" s="58" customFormat="1" ht="39.75" customHeight="1">
      <c r="A137" s="213" t="s">
        <v>160</v>
      </c>
      <c r="B137" s="302"/>
      <c r="C137" s="72">
        <v>150000</v>
      </c>
      <c r="D137" s="131"/>
      <c r="E137" s="131"/>
      <c r="F137" s="131"/>
      <c r="G137" s="131">
        <v>150000</v>
      </c>
      <c r="H137" s="52">
        <f t="shared" si="13"/>
        <v>150000</v>
      </c>
      <c r="I137" s="56">
        <f t="shared" si="14"/>
        <v>1</v>
      </c>
      <c r="J137" s="188" t="s">
        <v>285</v>
      </c>
      <c r="K137" s="188"/>
      <c r="L137" s="73" t="s">
        <v>54</v>
      </c>
    </row>
    <row r="138" spans="1:12" s="58" customFormat="1" ht="39.75" customHeight="1">
      <c r="A138" s="213" t="s">
        <v>161</v>
      </c>
      <c r="B138" s="217"/>
      <c r="C138" s="55">
        <v>794640</v>
      </c>
      <c r="D138" s="131"/>
      <c r="E138" s="131">
        <v>200160</v>
      </c>
      <c r="F138" s="131">
        <v>200160</v>
      </c>
      <c r="G138" s="131">
        <v>394320</v>
      </c>
      <c r="H138" s="52">
        <f t="shared" si="13"/>
        <v>794640</v>
      </c>
      <c r="I138" s="56">
        <f t="shared" si="14"/>
        <v>1</v>
      </c>
      <c r="J138" s="188" t="s">
        <v>286</v>
      </c>
      <c r="K138" s="188"/>
      <c r="L138" s="73" t="s">
        <v>55</v>
      </c>
    </row>
    <row r="139" spans="1:12" s="58" customFormat="1" ht="39.75" customHeight="1">
      <c r="A139" s="213" t="s">
        <v>162</v>
      </c>
      <c r="B139" s="302"/>
      <c r="C139" s="72">
        <v>146000</v>
      </c>
      <c r="D139" s="131"/>
      <c r="E139" s="131"/>
      <c r="F139" s="83"/>
      <c r="G139" s="83">
        <v>146000</v>
      </c>
      <c r="H139" s="52">
        <f t="shared" si="13"/>
        <v>146000</v>
      </c>
      <c r="I139" s="56">
        <f t="shared" si="14"/>
        <v>1</v>
      </c>
      <c r="J139" s="188" t="s">
        <v>287</v>
      </c>
      <c r="K139" s="188"/>
      <c r="L139" s="73" t="s">
        <v>66</v>
      </c>
    </row>
    <row r="140" spans="1:12" s="58" customFormat="1" ht="39.75" customHeight="1">
      <c r="A140" s="213" t="s">
        <v>163</v>
      </c>
      <c r="B140" s="302"/>
      <c r="C140" s="72">
        <v>300000</v>
      </c>
      <c r="D140" s="131"/>
      <c r="E140" s="131"/>
      <c r="F140" s="132"/>
      <c r="G140" s="83">
        <v>278000</v>
      </c>
      <c r="H140" s="52">
        <f t="shared" si="13"/>
        <v>278000</v>
      </c>
      <c r="I140" s="56">
        <f t="shared" si="14"/>
        <v>0.9266666666666666</v>
      </c>
      <c r="J140" s="188" t="s">
        <v>288</v>
      </c>
      <c r="K140" s="188"/>
      <c r="L140" s="73" t="s">
        <v>66</v>
      </c>
    </row>
    <row r="141" spans="1:12" s="58" customFormat="1" ht="39.75" customHeight="1">
      <c r="A141" s="213" t="s">
        <v>289</v>
      </c>
      <c r="B141" s="302"/>
      <c r="C141" s="72">
        <v>300000</v>
      </c>
      <c r="D141" s="131"/>
      <c r="E141" s="83"/>
      <c r="F141" s="83"/>
      <c r="G141" s="83">
        <v>286222</v>
      </c>
      <c r="H141" s="52">
        <f t="shared" si="13"/>
        <v>286222</v>
      </c>
      <c r="I141" s="56">
        <f t="shared" si="14"/>
        <v>0.9540733333333333</v>
      </c>
      <c r="J141" s="188" t="s">
        <v>281</v>
      </c>
      <c r="K141" s="188"/>
      <c r="L141" s="73" t="s">
        <v>66</v>
      </c>
    </row>
    <row r="142" spans="1:12" s="58" customFormat="1" ht="33.75" customHeight="1">
      <c r="A142" s="213" t="s">
        <v>164</v>
      </c>
      <c r="B142" s="217"/>
      <c r="C142" s="55">
        <v>870000</v>
      </c>
      <c r="D142" s="131"/>
      <c r="E142" s="83"/>
      <c r="F142" s="150">
        <v>336048</v>
      </c>
      <c r="G142" s="150">
        <v>506908</v>
      </c>
      <c r="H142" s="52">
        <f t="shared" si="13"/>
        <v>842956</v>
      </c>
      <c r="I142" s="56">
        <f t="shared" si="14"/>
        <v>0.9689149425287357</v>
      </c>
      <c r="J142" s="188" t="s">
        <v>281</v>
      </c>
      <c r="K142" s="188"/>
      <c r="L142" s="67" t="s">
        <v>51</v>
      </c>
    </row>
    <row r="143" spans="1:13" s="58" customFormat="1" ht="39.75" customHeight="1">
      <c r="A143" s="213" t="s">
        <v>356</v>
      </c>
      <c r="B143" s="217"/>
      <c r="C143" s="55">
        <v>8044150</v>
      </c>
      <c r="D143" s="131">
        <v>469000</v>
      </c>
      <c r="E143" s="83">
        <v>1072162</v>
      </c>
      <c r="F143" s="150">
        <v>1338290</v>
      </c>
      <c r="G143" s="150">
        <v>849522</v>
      </c>
      <c r="H143" s="52">
        <f t="shared" si="13"/>
        <v>3728974</v>
      </c>
      <c r="I143" s="56">
        <f t="shared" si="14"/>
        <v>0.46356345915976205</v>
      </c>
      <c r="J143" s="188" t="s">
        <v>355</v>
      </c>
      <c r="K143" s="188"/>
      <c r="L143" s="67" t="s">
        <v>89</v>
      </c>
      <c r="M143" s="58">
        <v>1</v>
      </c>
    </row>
    <row r="144" spans="1:13" s="58" customFormat="1" ht="43.5" customHeight="1">
      <c r="A144" s="275" t="s">
        <v>290</v>
      </c>
      <c r="B144" s="306"/>
      <c r="C144" s="55">
        <v>16875000</v>
      </c>
      <c r="D144" s="131">
        <v>888000</v>
      </c>
      <c r="E144" s="83">
        <v>1020000</v>
      </c>
      <c r="F144" s="83">
        <v>3142500</v>
      </c>
      <c r="G144" s="83">
        <v>2967000</v>
      </c>
      <c r="H144" s="52">
        <f t="shared" si="13"/>
        <v>8017500</v>
      </c>
      <c r="I144" s="56">
        <f t="shared" si="14"/>
        <v>0.4751111111111111</v>
      </c>
      <c r="J144" s="203" t="s">
        <v>392</v>
      </c>
      <c r="K144" s="203"/>
      <c r="L144" s="67" t="s">
        <v>89</v>
      </c>
      <c r="M144" s="58">
        <v>1</v>
      </c>
    </row>
    <row r="145" spans="1:13" s="58" customFormat="1" ht="46.5" customHeight="1">
      <c r="A145" s="213" t="s">
        <v>165</v>
      </c>
      <c r="B145" s="217"/>
      <c r="C145" s="55">
        <v>214537079</v>
      </c>
      <c r="D145" s="131">
        <v>214537079</v>
      </c>
      <c r="E145" s="83">
        <v>0</v>
      </c>
      <c r="F145" s="83"/>
      <c r="G145" s="83"/>
      <c r="H145" s="52">
        <f t="shared" si="13"/>
        <v>214537079</v>
      </c>
      <c r="I145" s="56">
        <f t="shared" si="14"/>
        <v>1</v>
      </c>
      <c r="J145" s="188" t="s">
        <v>112</v>
      </c>
      <c r="K145" s="188"/>
      <c r="L145" s="67" t="s">
        <v>89</v>
      </c>
      <c r="M145" s="58">
        <v>1</v>
      </c>
    </row>
    <row r="146" spans="1:13" s="58" customFormat="1" ht="39.75" customHeight="1">
      <c r="A146" s="213" t="s">
        <v>166</v>
      </c>
      <c r="B146" s="217"/>
      <c r="C146" s="55">
        <v>14983000</v>
      </c>
      <c r="D146" s="131">
        <v>3827352</v>
      </c>
      <c r="E146" s="151">
        <v>8089971</v>
      </c>
      <c r="F146" s="152">
        <v>3065677</v>
      </c>
      <c r="G146" s="153"/>
      <c r="H146" s="52">
        <f t="shared" si="13"/>
        <v>14983000</v>
      </c>
      <c r="I146" s="56">
        <f t="shared" si="14"/>
        <v>1</v>
      </c>
      <c r="J146" s="188" t="s">
        <v>260</v>
      </c>
      <c r="K146" s="188"/>
      <c r="L146" s="67" t="s">
        <v>89</v>
      </c>
      <c r="M146" s="58">
        <v>1</v>
      </c>
    </row>
    <row r="147" spans="1:13" s="58" customFormat="1" ht="39.75" customHeight="1">
      <c r="A147" s="303" t="s">
        <v>167</v>
      </c>
      <c r="B147" s="304"/>
      <c r="C147" s="101">
        <v>20000000</v>
      </c>
      <c r="D147" s="139">
        <v>4058420</v>
      </c>
      <c r="E147" s="139">
        <v>15941580</v>
      </c>
      <c r="F147" s="139"/>
      <c r="G147" s="139"/>
      <c r="H147" s="53">
        <f t="shared" si="13"/>
        <v>20000000</v>
      </c>
      <c r="I147" s="59">
        <f>SUM(D147:G147)/C147</f>
        <v>1</v>
      </c>
      <c r="J147" s="305" t="s">
        <v>113</v>
      </c>
      <c r="K147" s="305"/>
      <c r="L147" s="67" t="s">
        <v>89</v>
      </c>
      <c r="M147" s="58">
        <v>1</v>
      </c>
    </row>
    <row r="148" spans="1:12" s="58" customFormat="1" ht="39.75" customHeight="1">
      <c r="A148" s="186" t="s">
        <v>168</v>
      </c>
      <c r="B148" s="187"/>
      <c r="C148" s="55">
        <v>86000</v>
      </c>
      <c r="D148" s="131"/>
      <c r="E148" s="131"/>
      <c r="F148" s="131"/>
      <c r="G148" s="131">
        <v>80000</v>
      </c>
      <c r="H148" s="53">
        <f aca="true" t="shared" si="15" ref="H148:H173">SUM(D148:G148)</f>
        <v>80000</v>
      </c>
      <c r="I148" s="59">
        <f aca="true" t="shared" si="16" ref="I148:I172">SUM(D148:G148)/C148</f>
        <v>0.9302325581395349</v>
      </c>
      <c r="J148" s="188" t="s">
        <v>283</v>
      </c>
      <c r="K148" s="189"/>
      <c r="L148" s="67" t="s">
        <v>102</v>
      </c>
    </row>
    <row r="149" spans="1:12" s="58" customFormat="1" ht="39.75" customHeight="1">
      <c r="A149" s="186" t="s">
        <v>169</v>
      </c>
      <c r="B149" s="187"/>
      <c r="C149" s="55">
        <v>88000</v>
      </c>
      <c r="D149" s="131"/>
      <c r="E149" s="131"/>
      <c r="F149" s="131">
        <v>88000</v>
      </c>
      <c r="G149" s="131"/>
      <c r="H149" s="53">
        <f t="shared" si="15"/>
        <v>88000</v>
      </c>
      <c r="I149" s="59">
        <f t="shared" si="16"/>
        <v>1</v>
      </c>
      <c r="J149" s="188" t="s">
        <v>257</v>
      </c>
      <c r="K149" s="189"/>
      <c r="L149" s="67" t="s">
        <v>101</v>
      </c>
    </row>
    <row r="150" spans="1:12" s="58" customFormat="1" ht="39.75" customHeight="1">
      <c r="A150" s="186" t="s">
        <v>170</v>
      </c>
      <c r="B150" s="187"/>
      <c r="C150" s="55">
        <v>82200</v>
      </c>
      <c r="D150" s="131"/>
      <c r="E150" s="131"/>
      <c r="F150" s="131"/>
      <c r="G150" s="131">
        <v>73299</v>
      </c>
      <c r="H150" s="53">
        <f t="shared" si="15"/>
        <v>73299</v>
      </c>
      <c r="I150" s="59">
        <f t="shared" si="16"/>
        <v>0.8917153284671533</v>
      </c>
      <c r="J150" s="188" t="s">
        <v>285</v>
      </c>
      <c r="K150" s="189"/>
      <c r="L150" s="67" t="s">
        <v>50</v>
      </c>
    </row>
    <row r="151" spans="1:12" s="58" customFormat="1" ht="39.75" customHeight="1">
      <c r="A151" s="186" t="s">
        <v>171</v>
      </c>
      <c r="B151" s="187"/>
      <c r="C151" s="55">
        <v>98000</v>
      </c>
      <c r="D151" s="131"/>
      <c r="E151" s="131"/>
      <c r="F151" s="131"/>
      <c r="G151" s="131">
        <v>98000</v>
      </c>
      <c r="H151" s="53">
        <f t="shared" si="15"/>
        <v>98000</v>
      </c>
      <c r="I151" s="59">
        <f t="shared" si="16"/>
        <v>1</v>
      </c>
      <c r="J151" s="188" t="s">
        <v>257</v>
      </c>
      <c r="K151" s="189"/>
      <c r="L151" s="67" t="s">
        <v>50</v>
      </c>
    </row>
    <row r="152" spans="1:12" s="58" customFormat="1" ht="39.75" customHeight="1">
      <c r="A152" s="186" t="s">
        <v>172</v>
      </c>
      <c r="B152" s="187"/>
      <c r="C152" s="55">
        <v>46400</v>
      </c>
      <c r="D152" s="131"/>
      <c r="E152" s="131"/>
      <c r="F152" s="131"/>
      <c r="G152" s="131">
        <v>44000</v>
      </c>
      <c r="H152" s="53">
        <f t="shared" si="15"/>
        <v>44000</v>
      </c>
      <c r="I152" s="59">
        <f t="shared" si="16"/>
        <v>0.9482758620689655</v>
      </c>
      <c r="J152" s="188" t="s">
        <v>257</v>
      </c>
      <c r="K152" s="189"/>
      <c r="L152" s="67" t="s">
        <v>50</v>
      </c>
    </row>
    <row r="153" spans="1:12" s="58" customFormat="1" ht="39.75" customHeight="1">
      <c r="A153" s="177" t="s">
        <v>273</v>
      </c>
      <c r="B153" s="178"/>
      <c r="C153" s="55">
        <v>154000</v>
      </c>
      <c r="D153" s="131"/>
      <c r="E153" s="131"/>
      <c r="F153" s="131"/>
      <c r="G153" s="131">
        <v>0</v>
      </c>
      <c r="H153" s="53">
        <f t="shared" si="15"/>
        <v>0</v>
      </c>
      <c r="I153" s="59">
        <f t="shared" si="16"/>
        <v>0</v>
      </c>
      <c r="J153" s="179" t="s">
        <v>284</v>
      </c>
      <c r="K153" s="180"/>
      <c r="L153" s="67" t="s">
        <v>103</v>
      </c>
    </row>
    <row r="154" spans="1:12" s="58" customFormat="1" ht="39.75" customHeight="1">
      <c r="A154" s="177" t="s">
        <v>173</v>
      </c>
      <c r="B154" s="178"/>
      <c r="C154" s="55">
        <v>141763</v>
      </c>
      <c r="D154" s="131"/>
      <c r="E154" s="131"/>
      <c r="F154" s="131"/>
      <c r="G154" s="131">
        <v>141763</v>
      </c>
      <c r="H154" s="53">
        <f t="shared" si="15"/>
        <v>141763</v>
      </c>
      <c r="I154" s="59">
        <f t="shared" si="16"/>
        <v>1</v>
      </c>
      <c r="J154" s="179" t="s">
        <v>257</v>
      </c>
      <c r="K154" s="180"/>
      <c r="L154" s="67" t="s">
        <v>104</v>
      </c>
    </row>
    <row r="155" spans="1:12" s="58" customFormat="1" ht="39.75" customHeight="1">
      <c r="A155" s="177" t="s">
        <v>174</v>
      </c>
      <c r="B155" s="178"/>
      <c r="C155" s="55">
        <v>74000</v>
      </c>
      <c r="D155" s="131"/>
      <c r="E155" s="131"/>
      <c r="F155" s="131"/>
      <c r="G155" s="131">
        <v>74000</v>
      </c>
      <c r="H155" s="53">
        <f t="shared" si="15"/>
        <v>74000</v>
      </c>
      <c r="I155" s="59">
        <f t="shared" si="16"/>
        <v>1</v>
      </c>
      <c r="J155" s="179" t="s">
        <v>257</v>
      </c>
      <c r="K155" s="180"/>
      <c r="L155" s="67" t="s">
        <v>105</v>
      </c>
    </row>
    <row r="156" spans="1:12" s="58" customFormat="1" ht="39.75" customHeight="1">
      <c r="A156" s="177" t="s">
        <v>175</v>
      </c>
      <c r="B156" s="178"/>
      <c r="C156" s="55">
        <v>169800</v>
      </c>
      <c r="D156" s="131"/>
      <c r="E156" s="131"/>
      <c r="F156" s="131"/>
      <c r="G156" s="131">
        <v>168280</v>
      </c>
      <c r="H156" s="53">
        <f t="shared" si="15"/>
        <v>168280</v>
      </c>
      <c r="I156" s="59">
        <f t="shared" si="16"/>
        <v>0.9910482921083628</v>
      </c>
      <c r="J156" s="179" t="s">
        <v>292</v>
      </c>
      <c r="K156" s="180"/>
      <c r="L156" s="67" t="s">
        <v>106</v>
      </c>
    </row>
    <row r="157" spans="1:12" s="58" customFormat="1" ht="39.75" customHeight="1">
      <c r="A157" s="177" t="s">
        <v>176</v>
      </c>
      <c r="B157" s="178"/>
      <c r="C157" s="55">
        <v>156000</v>
      </c>
      <c r="D157" s="131"/>
      <c r="E157" s="131"/>
      <c r="F157" s="131"/>
      <c r="G157" s="131">
        <v>156000</v>
      </c>
      <c r="H157" s="53">
        <f t="shared" si="15"/>
        <v>156000</v>
      </c>
      <c r="I157" s="59">
        <f t="shared" si="16"/>
        <v>1</v>
      </c>
      <c r="J157" s="179" t="s">
        <v>254</v>
      </c>
      <c r="K157" s="180"/>
      <c r="L157" s="67" t="s">
        <v>106</v>
      </c>
    </row>
    <row r="158" spans="1:12" s="58" customFormat="1" ht="39.75" customHeight="1">
      <c r="A158" s="177" t="s">
        <v>177</v>
      </c>
      <c r="B158" s="178"/>
      <c r="C158" s="55">
        <v>135800</v>
      </c>
      <c r="D158" s="131"/>
      <c r="E158" s="131"/>
      <c r="F158" s="131"/>
      <c r="G158" s="131">
        <v>135800</v>
      </c>
      <c r="H158" s="53">
        <f t="shared" si="15"/>
        <v>135800</v>
      </c>
      <c r="I158" s="59">
        <f t="shared" si="16"/>
        <v>1</v>
      </c>
      <c r="J158" s="179" t="s">
        <v>254</v>
      </c>
      <c r="K158" s="180"/>
      <c r="L158" s="67" t="s">
        <v>107</v>
      </c>
    </row>
    <row r="159" spans="1:12" s="58" customFormat="1" ht="39.75" customHeight="1">
      <c r="A159" s="177" t="s">
        <v>178</v>
      </c>
      <c r="B159" s="178"/>
      <c r="C159" s="55">
        <v>259200</v>
      </c>
      <c r="D159" s="131"/>
      <c r="E159" s="131"/>
      <c r="F159" s="131"/>
      <c r="G159" s="131">
        <v>259200</v>
      </c>
      <c r="H159" s="53">
        <f t="shared" si="15"/>
        <v>259200</v>
      </c>
      <c r="I159" s="59">
        <f t="shared" si="16"/>
        <v>1</v>
      </c>
      <c r="J159" s="179" t="s">
        <v>254</v>
      </c>
      <c r="K159" s="180"/>
      <c r="L159" s="67" t="s">
        <v>107</v>
      </c>
    </row>
    <row r="160" spans="1:12" s="58" customFormat="1" ht="39.75" customHeight="1">
      <c r="A160" s="186" t="s">
        <v>179</v>
      </c>
      <c r="B160" s="187"/>
      <c r="C160" s="55">
        <v>100000</v>
      </c>
      <c r="D160" s="131"/>
      <c r="E160" s="131"/>
      <c r="F160" s="131"/>
      <c r="G160" s="131">
        <v>97560</v>
      </c>
      <c r="H160" s="53">
        <f t="shared" si="15"/>
        <v>97560</v>
      </c>
      <c r="I160" s="59">
        <f t="shared" si="16"/>
        <v>0.9756</v>
      </c>
      <c r="J160" s="179" t="s">
        <v>254</v>
      </c>
      <c r="K160" s="180"/>
      <c r="L160" s="67" t="s">
        <v>108</v>
      </c>
    </row>
    <row r="161" spans="1:12" s="58" customFormat="1" ht="39.75" customHeight="1">
      <c r="A161" s="177" t="s">
        <v>215</v>
      </c>
      <c r="B161" s="265"/>
      <c r="C161" s="55">
        <v>133200</v>
      </c>
      <c r="D161" s="131"/>
      <c r="E161" s="131"/>
      <c r="F161" s="131"/>
      <c r="G161" s="131">
        <v>133200</v>
      </c>
      <c r="H161" s="53">
        <f t="shared" si="15"/>
        <v>133200</v>
      </c>
      <c r="I161" s="59">
        <f t="shared" si="16"/>
        <v>1</v>
      </c>
      <c r="J161" s="179" t="s">
        <v>257</v>
      </c>
      <c r="K161" s="180"/>
      <c r="L161" s="116" t="s">
        <v>216</v>
      </c>
    </row>
    <row r="162" spans="1:13" s="58" customFormat="1" ht="52.5" customHeight="1">
      <c r="A162" s="177" t="s">
        <v>269</v>
      </c>
      <c r="B162" s="265"/>
      <c r="C162" s="55">
        <v>10656000</v>
      </c>
      <c r="D162" s="131"/>
      <c r="E162" s="131"/>
      <c r="F162" s="131">
        <v>10296734</v>
      </c>
      <c r="G162" s="131"/>
      <c r="H162" s="53">
        <f t="shared" si="15"/>
        <v>10296734</v>
      </c>
      <c r="I162" s="59">
        <f t="shared" si="16"/>
        <v>0.9662850975975976</v>
      </c>
      <c r="J162" s="179" t="s">
        <v>237</v>
      </c>
      <c r="K162" s="180"/>
      <c r="L162" s="116" t="s">
        <v>48</v>
      </c>
      <c r="M162" s="58">
        <v>1</v>
      </c>
    </row>
    <row r="163" spans="1:13" s="58" customFormat="1" ht="52.5" customHeight="1">
      <c r="A163" s="177" t="s">
        <v>270</v>
      </c>
      <c r="B163" s="265"/>
      <c r="C163" s="55">
        <v>24024000</v>
      </c>
      <c r="D163" s="131"/>
      <c r="E163" s="131"/>
      <c r="F163" s="131">
        <v>24024000</v>
      </c>
      <c r="G163" s="131"/>
      <c r="H163" s="53">
        <f t="shared" si="15"/>
        <v>24024000</v>
      </c>
      <c r="I163" s="59">
        <f t="shared" si="16"/>
        <v>1</v>
      </c>
      <c r="J163" s="179" t="s">
        <v>239</v>
      </c>
      <c r="K163" s="180"/>
      <c r="L163" s="116" t="s">
        <v>48</v>
      </c>
      <c r="M163" s="58">
        <v>1</v>
      </c>
    </row>
    <row r="164" spans="1:13" s="58" customFormat="1" ht="39" customHeight="1">
      <c r="A164" s="177" t="s">
        <v>243</v>
      </c>
      <c r="B164" s="178"/>
      <c r="C164" s="55">
        <v>73800</v>
      </c>
      <c r="D164" s="131"/>
      <c r="E164" s="131"/>
      <c r="F164" s="131">
        <v>10845</v>
      </c>
      <c r="G164" s="131">
        <v>31092</v>
      </c>
      <c r="H164" s="53">
        <f t="shared" si="15"/>
        <v>41937</v>
      </c>
      <c r="I164" s="59">
        <f t="shared" si="16"/>
        <v>0.5682520325203252</v>
      </c>
      <c r="J164" s="179" t="s">
        <v>283</v>
      </c>
      <c r="K164" s="180"/>
      <c r="L164" s="116" t="s">
        <v>48</v>
      </c>
      <c r="M164" s="58">
        <v>1</v>
      </c>
    </row>
    <row r="165" spans="1:13" s="58" customFormat="1" ht="39" customHeight="1">
      <c r="A165" s="173" t="s">
        <v>244</v>
      </c>
      <c r="B165" s="174"/>
      <c r="C165" s="55">
        <v>765769</v>
      </c>
      <c r="D165" s="131"/>
      <c r="E165" s="131"/>
      <c r="F165" s="131">
        <v>20736</v>
      </c>
      <c r="G165" s="131">
        <v>248616</v>
      </c>
      <c r="H165" s="53">
        <f t="shared" si="15"/>
        <v>269352</v>
      </c>
      <c r="I165" s="59">
        <f t="shared" si="16"/>
        <v>0.35174053794290444</v>
      </c>
      <c r="J165" s="175" t="s">
        <v>301</v>
      </c>
      <c r="K165" s="176"/>
      <c r="L165" s="116" t="s">
        <v>48</v>
      </c>
      <c r="M165" s="58">
        <v>1</v>
      </c>
    </row>
    <row r="166" spans="1:12" s="58" customFormat="1" ht="39" customHeight="1">
      <c r="A166" s="177" t="s">
        <v>245</v>
      </c>
      <c r="B166" s="265"/>
      <c r="C166" s="55">
        <v>85800</v>
      </c>
      <c r="D166" s="131"/>
      <c r="E166" s="131"/>
      <c r="F166" s="131"/>
      <c r="G166" s="131">
        <v>85800</v>
      </c>
      <c r="H166" s="53">
        <f t="shared" si="15"/>
        <v>85800</v>
      </c>
      <c r="I166" s="59">
        <f t="shared" si="16"/>
        <v>1</v>
      </c>
      <c r="J166" s="179" t="s">
        <v>257</v>
      </c>
      <c r="K166" s="180"/>
      <c r="L166" s="116" t="s">
        <v>246</v>
      </c>
    </row>
    <row r="167" spans="1:12" s="58" customFormat="1" ht="39" customHeight="1">
      <c r="A167" s="177" t="s">
        <v>249</v>
      </c>
      <c r="B167" s="265"/>
      <c r="C167" s="55">
        <v>34400</v>
      </c>
      <c r="D167" s="131"/>
      <c r="E167" s="131"/>
      <c r="F167" s="131"/>
      <c r="G167" s="131">
        <v>34400</v>
      </c>
      <c r="H167" s="53">
        <f t="shared" si="15"/>
        <v>34400</v>
      </c>
      <c r="I167" s="59">
        <f t="shared" si="16"/>
        <v>1</v>
      </c>
      <c r="J167" s="179" t="s">
        <v>257</v>
      </c>
      <c r="K167" s="180"/>
      <c r="L167" s="116" t="s">
        <v>247</v>
      </c>
    </row>
    <row r="168" spans="1:12" s="58" customFormat="1" ht="39" customHeight="1">
      <c r="A168" s="177" t="s">
        <v>250</v>
      </c>
      <c r="B168" s="265"/>
      <c r="C168" s="55">
        <v>116280</v>
      </c>
      <c r="D168" s="131"/>
      <c r="E168" s="131"/>
      <c r="F168" s="131"/>
      <c r="G168" s="131">
        <v>116280</v>
      </c>
      <c r="H168" s="53">
        <f t="shared" si="15"/>
        <v>116280</v>
      </c>
      <c r="I168" s="59">
        <f t="shared" si="16"/>
        <v>1</v>
      </c>
      <c r="J168" s="179" t="s">
        <v>257</v>
      </c>
      <c r="K168" s="180"/>
      <c r="L168" s="116" t="s">
        <v>248</v>
      </c>
    </row>
    <row r="169" spans="1:12" s="58" customFormat="1" ht="39" customHeight="1">
      <c r="A169" s="177" t="s">
        <v>251</v>
      </c>
      <c r="B169" s="265"/>
      <c r="C169" s="55">
        <v>97240</v>
      </c>
      <c r="D169" s="131"/>
      <c r="E169" s="131"/>
      <c r="F169" s="131"/>
      <c r="G169" s="131">
        <v>97240</v>
      </c>
      <c r="H169" s="53">
        <f t="shared" si="15"/>
        <v>97240</v>
      </c>
      <c r="I169" s="59">
        <f t="shared" si="16"/>
        <v>1</v>
      </c>
      <c r="J169" s="179" t="s">
        <v>257</v>
      </c>
      <c r="K169" s="180"/>
      <c r="L169" s="116" t="s">
        <v>248</v>
      </c>
    </row>
    <row r="170" spans="1:12" s="58" customFormat="1" ht="39" customHeight="1">
      <c r="A170" s="173" t="s">
        <v>393</v>
      </c>
      <c r="B170" s="174"/>
      <c r="C170" s="55">
        <v>1000000</v>
      </c>
      <c r="D170" s="131"/>
      <c r="E170" s="131"/>
      <c r="F170" s="131"/>
      <c r="G170" s="131">
        <v>0</v>
      </c>
      <c r="H170" s="53">
        <f t="shared" si="15"/>
        <v>0</v>
      </c>
      <c r="I170" s="59">
        <f t="shared" si="16"/>
        <v>0</v>
      </c>
      <c r="J170" s="175" t="s">
        <v>301</v>
      </c>
      <c r="K170" s="176"/>
      <c r="L170" s="116" t="s">
        <v>279</v>
      </c>
    </row>
    <row r="171" spans="1:12" s="58" customFormat="1" ht="39" customHeight="1">
      <c r="A171" s="177" t="s">
        <v>293</v>
      </c>
      <c r="B171" s="178"/>
      <c r="C171" s="55">
        <v>138975</v>
      </c>
      <c r="D171" s="131"/>
      <c r="E171" s="131"/>
      <c r="F171" s="131"/>
      <c r="G171" s="131">
        <v>136928</v>
      </c>
      <c r="H171" s="53">
        <f t="shared" si="15"/>
        <v>136928</v>
      </c>
      <c r="I171" s="59">
        <f t="shared" si="16"/>
        <v>0.9852707321460694</v>
      </c>
      <c r="J171" s="179" t="s">
        <v>283</v>
      </c>
      <c r="K171" s="180"/>
      <c r="L171" s="116" t="s">
        <v>280</v>
      </c>
    </row>
    <row r="172" spans="1:12" s="58" customFormat="1" ht="39" customHeight="1">
      <c r="A172" s="177" t="s">
        <v>294</v>
      </c>
      <c r="B172" s="178"/>
      <c r="C172" s="55">
        <v>57200</v>
      </c>
      <c r="D172" s="131"/>
      <c r="E172" s="131"/>
      <c r="F172" s="131"/>
      <c r="G172" s="131">
        <v>57200</v>
      </c>
      <c r="H172" s="53">
        <f t="shared" si="15"/>
        <v>57200</v>
      </c>
      <c r="I172" s="59">
        <f t="shared" si="16"/>
        <v>1</v>
      </c>
      <c r="J172" s="179" t="s">
        <v>326</v>
      </c>
      <c r="K172" s="180"/>
      <c r="L172" s="116" t="s">
        <v>280</v>
      </c>
    </row>
    <row r="173" spans="1:12" ht="28.5" customHeight="1">
      <c r="A173" s="186" t="s">
        <v>134</v>
      </c>
      <c r="B173" s="186"/>
      <c r="C173" s="83">
        <v>324443</v>
      </c>
      <c r="D173" s="131"/>
      <c r="E173" s="131"/>
      <c r="F173" s="131"/>
      <c r="G173" s="131"/>
      <c r="H173" s="53">
        <f t="shared" si="15"/>
        <v>0</v>
      </c>
      <c r="I173" s="56">
        <f t="shared" si="14"/>
        <v>0</v>
      </c>
      <c r="J173" s="179"/>
      <c r="K173" s="308"/>
      <c r="L173" s="16"/>
    </row>
    <row r="174" spans="1:12" ht="30.75" customHeight="1">
      <c r="A174" s="268" t="s">
        <v>136</v>
      </c>
      <c r="B174" s="339"/>
      <c r="C174" s="84">
        <f aca="true" t="shared" si="17" ref="C174:H174">SUM(C120:C173)</f>
        <v>330788629</v>
      </c>
      <c r="D174" s="154">
        <f t="shared" si="17"/>
        <v>223923451</v>
      </c>
      <c r="E174" s="154">
        <f t="shared" si="17"/>
        <v>27994304</v>
      </c>
      <c r="F174" s="154">
        <f t="shared" si="17"/>
        <v>45879575</v>
      </c>
      <c r="G174" s="154">
        <f t="shared" si="17"/>
        <v>15893676</v>
      </c>
      <c r="H174" s="84">
        <f t="shared" si="17"/>
        <v>313691006</v>
      </c>
      <c r="I174" s="24">
        <f>SUM(D174:G174)/C174</f>
        <v>0.9483125431134454</v>
      </c>
      <c r="J174" s="307"/>
      <c r="K174" s="307"/>
      <c r="L174" s="16"/>
    </row>
    <row r="175" spans="1:12" ht="39.75" customHeight="1">
      <c r="A175" s="199" t="s">
        <v>94</v>
      </c>
      <c r="B175" s="200"/>
      <c r="C175" s="200"/>
      <c r="D175" s="200"/>
      <c r="E175" s="200"/>
      <c r="F175" s="200"/>
      <c r="G175" s="200"/>
      <c r="H175" s="200"/>
      <c r="I175" s="200"/>
      <c r="J175" s="200"/>
      <c r="K175" s="201"/>
      <c r="L175" s="16"/>
    </row>
    <row r="176" spans="1:12" ht="39.75" customHeight="1">
      <c r="A176" s="209" t="s">
        <v>180</v>
      </c>
      <c r="B176" s="210"/>
      <c r="C176" s="93">
        <v>502364</v>
      </c>
      <c r="D176" s="142">
        <v>379600</v>
      </c>
      <c r="E176" s="155"/>
      <c r="F176" s="155"/>
      <c r="G176" s="155"/>
      <c r="H176" s="92">
        <v>379600</v>
      </c>
      <c r="I176" s="56">
        <f>SUM(D176:G176)/C176</f>
        <v>0.7556273936826683</v>
      </c>
      <c r="J176" s="310" t="s">
        <v>266</v>
      </c>
      <c r="K176" s="311"/>
      <c r="L176" s="16"/>
    </row>
    <row r="177" spans="1:12" ht="30" customHeight="1">
      <c r="A177" s="194" t="s">
        <v>136</v>
      </c>
      <c r="B177" s="194"/>
      <c r="C177" s="88">
        <f>SUM(C176)</f>
        <v>502364</v>
      </c>
      <c r="D177" s="145">
        <f>SUM(D176)</f>
        <v>379600</v>
      </c>
      <c r="E177" s="145">
        <f>SUM(E176)</f>
        <v>0</v>
      </c>
      <c r="F177" s="145">
        <f>SUM(F176)</f>
        <v>0</v>
      </c>
      <c r="G177" s="145">
        <f>SUM(G176)</f>
        <v>0</v>
      </c>
      <c r="H177" s="88">
        <f>SUM(D177:G177)</f>
        <v>379600</v>
      </c>
      <c r="I177" s="94">
        <f>SUM(D177:G177)/C177</f>
        <v>0.7556273936826683</v>
      </c>
      <c r="J177" s="204"/>
      <c r="K177" s="205"/>
      <c r="L177" s="16"/>
    </row>
    <row r="178" spans="1:12" s="34" customFormat="1" ht="31.5" customHeight="1">
      <c r="A178" s="309" t="s">
        <v>56</v>
      </c>
      <c r="B178" s="291"/>
      <c r="C178" s="291"/>
      <c r="D178" s="291"/>
      <c r="E178" s="291"/>
      <c r="F178" s="291"/>
      <c r="G178" s="291"/>
      <c r="H178" s="291"/>
      <c r="I178" s="291"/>
      <c r="J178" s="291"/>
      <c r="K178" s="292"/>
      <c r="L178" s="25"/>
    </row>
    <row r="179" spans="1:13" ht="45" customHeight="1">
      <c r="A179" s="348" t="s">
        <v>327</v>
      </c>
      <c r="B179" s="349"/>
      <c r="C179" s="72">
        <v>1738400</v>
      </c>
      <c r="D179" s="146">
        <v>1282</v>
      </c>
      <c r="E179" s="146">
        <v>334464</v>
      </c>
      <c r="F179" s="146">
        <v>369648</v>
      </c>
      <c r="G179" s="131">
        <v>778332</v>
      </c>
      <c r="H179" s="52">
        <f aca="true" t="shared" si="18" ref="H179:H198">SUM(D179:G179)</f>
        <v>1483726</v>
      </c>
      <c r="I179" s="56">
        <f aca="true" t="shared" si="19" ref="I179:I205">SUM(D179:G179)/C179</f>
        <v>0.8535009203865623</v>
      </c>
      <c r="J179" s="188" t="s">
        <v>283</v>
      </c>
      <c r="K179" s="188"/>
      <c r="L179" s="73" t="s">
        <v>96</v>
      </c>
      <c r="M179" s="2">
        <v>1</v>
      </c>
    </row>
    <row r="180" spans="1:13" ht="39.75" customHeight="1">
      <c r="A180" s="293" t="s">
        <v>181</v>
      </c>
      <c r="B180" s="294"/>
      <c r="C180" s="72">
        <v>35000</v>
      </c>
      <c r="D180" s="146">
        <v>1776</v>
      </c>
      <c r="E180" s="146">
        <v>1333</v>
      </c>
      <c r="F180" s="146"/>
      <c r="G180" s="131">
        <v>9152</v>
      </c>
      <c r="H180" s="52">
        <f t="shared" si="18"/>
        <v>12261</v>
      </c>
      <c r="I180" s="56">
        <f t="shared" si="19"/>
        <v>0.3503142857142857</v>
      </c>
      <c r="J180" s="188" t="s">
        <v>283</v>
      </c>
      <c r="K180" s="188"/>
      <c r="L180" s="73" t="s">
        <v>96</v>
      </c>
      <c r="M180" s="2">
        <v>1</v>
      </c>
    </row>
    <row r="181" spans="1:13" ht="39.75" customHeight="1">
      <c r="A181" s="213" t="s">
        <v>328</v>
      </c>
      <c r="B181" s="217"/>
      <c r="C181" s="72">
        <v>1328680</v>
      </c>
      <c r="D181" s="146">
        <v>84014</v>
      </c>
      <c r="E181" s="146">
        <v>224060</v>
      </c>
      <c r="F181" s="146">
        <v>96036</v>
      </c>
      <c r="G181" s="131">
        <v>181282</v>
      </c>
      <c r="H181" s="52">
        <f t="shared" si="18"/>
        <v>585392</v>
      </c>
      <c r="I181" s="56">
        <f t="shared" si="19"/>
        <v>0.4405816298883102</v>
      </c>
      <c r="J181" s="188" t="s">
        <v>283</v>
      </c>
      <c r="K181" s="188"/>
      <c r="L181" s="73" t="s">
        <v>96</v>
      </c>
      <c r="M181" s="2">
        <v>1</v>
      </c>
    </row>
    <row r="182" spans="1:13" ht="39.75" customHeight="1">
      <c r="A182" s="293" t="s">
        <v>182</v>
      </c>
      <c r="B182" s="294"/>
      <c r="C182" s="72">
        <v>70000</v>
      </c>
      <c r="D182" s="146"/>
      <c r="E182" s="146">
        <v>10602</v>
      </c>
      <c r="F182" s="146"/>
      <c r="G182" s="131">
        <v>44206</v>
      </c>
      <c r="H182" s="52">
        <f t="shared" si="18"/>
        <v>54808</v>
      </c>
      <c r="I182" s="56">
        <f t="shared" si="19"/>
        <v>0.7829714285714285</v>
      </c>
      <c r="J182" s="188" t="s">
        <v>283</v>
      </c>
      <c r="K182" s="188"/>
      <c r="L182" s="73" t="s">
        <v>96</v>
      </c>
      <c r="M182" s="2">
        <v>1</v>
      </c>
    </row>
    <row r="183" spans="1:13" ht="39.75" customHeight="1">
      <c r="A183" s="293" t="s">
        <v>183</v>
      </c>
      <c r="B183" s="294"/>
      <c r="C183" s="72">
        <v>1621740</v>
      </c>
      <c r="D183" s="146">
        <v>155984</v>
      </c>
      <c r="E183" s="146">
        <v>261576</v>
      </c>
      <c r="F183" s="146">
        <v>326666</v>
      </c>
      <c r="G183" s="131">
        <v>621947</v>
      </c>
      <c r="H183" s="52">
        <f t="shared" si="18"/>
        <v>1366173</v>
      </c>
      <c r="I183" s="56">
        <f t="shared" si="19"/>
        <v>0.8424118539346628</v>
      </c>
      <c r="J183" s="188" t="s">
        <v>283</v>
      </c>
      <c r="K183" s="188"/>
      <c r="L183" s="73" t="s">
        <v>96</v>
      </c>
      <c r="M183" s="2">
        <v>1</v>
      </c>
    </row>
    <row r="184" spans="1:13" ht="39.75" customHeight="1">
      <c r="A184" s="213" t="s">
        <v>329</v>
      </c>
      <c r="B184" s="217"/>
      <c r="C184" s="72">
        <v>103200</v>
      </c>
      <c r="D184" s="146"/>
      <c r="E184" s="146"/>
      <c r="F184" s="146"/>
      <c r="G184" s="131">
        <v>63866</v>
      </c>
      <c r="H184" s="52">
        <f t="shared" si="18"/>
        <v>63866</v>
      </c>
      <c r="I184" s="56">
        <f t="shared" si="19"/>
        <v>0.6188565891472868</v>
      </c>
      <c r="J184" s="188" t="s">
        <v>283</v>
      </c>
      <c r="K184" s="188"/>
      <c r="L184" s="73" t="s">
        <v>96</v>
      </c>
      <c r="M184" s="2">
        <v>1</v>
      </c>
    </row>
    <row r="185" spans="1:13" ht="46.5" customHeight="1">
      <c r="A185" s="275" t="s">
        <v>397</v>
      </c>
      <c r="B185" s="306"/>
      <c r="C185" s="72">
        <v>116120</v>
      </c>
      <c r="D185" s="146">
        <v>9600</v>
      </c>
      <c r="E185" s="146">
        <v>24723</v>
      </c>
      <c r="F185" s="146">
        <v>16184</v>
      </c>
      <c r="G185" s="131">
        <v>496</v>
      </c>
      <c r="H185" s="52">
        <f t="shared" si="18"/>
        <v>51003</v>
      </c>
      <c r="I185" s="56">
        <f t="shared" si="19"/>
        <v>0.43922666207371686</v>
      </c>
      <c r="J185" s="203" t="s">
        <v>301</v>
      </c>
      <c r="K185" s="203"/>
      <c r="L185" s="73" t="s">
        <v>96</v>
      </c>
      <c r="M185" s="2">
        <v>1</v>
      </c>
    </row>
    <row r="186" spans="1:12" ht="39.75" customHeight="1">
      <c r="A186" s="293" t="s">
        <v>184</v>
      </c>
      <c r="B186" s="294"/>
      <c r="C186" s="72">
        <v>35000</v>
      </c>
      <c r="D186" s="146"/>
      <c r="E186" s="146"/>
      <c r="F186" s="146"/>
      <c r="G186" s="131">
        <v>1728</v>
      </c>
      <c r="H186" s="52">
        <f t="shared" si="18"/>
        <v>1728</v>
      </c>
      <c r="I186" s="56">
        <f t="shared" si="19"/>
        <v>0.04937142857142857</v>
      </c>
      <c r="J186" s="188" t="s">
        <v>283</v>
      </c>
      <c r="K186" s="188"/>
      <c r="L186" s="67" t="s">
        <v>58</v>
      </c>
    </row>
    <row r="187" spans="1:12" ht="45" customHeight="1">
      <c r="A187" s="213" t="s">
        <v>330</v>
      </c>
      <c r="B187" s="217"/>
      <c r="C187" s="72">
        <v>535200</v>
      </c>
      <c r="D187" s="146"/>
      <c r="E187" s="146"/>
      <c r="F187" s="146"/>
      <c r="G187" s="131">
        <v>484060</v>
      </c>
      <c r="H187" s="52">
        <f t="shared" si="18"/>
        <v>484060</v>
      </c>
      <c r="I187" s="56">
        <f t="shared" si="19"/>
        <v>0.9044469357249626</v>
      </c>
      <c r="J187" s="188" t="s">
        <v>283</v>
      </c>
      <c r="K187" s="188"/>
      <c r="L187" s="67" t="s">
        <v>53</v>
      </c>
    </row>
    <row r="188" spans="1:12" ht="39.75" customHeight="1">
      <c r="A188" s="293" t="s">
        <v>185</v>
      </c>
      <c r="B188" s="294"/>
      <c r="C188" s="72">
        <v>250000</v>
      </c>
      <c r="D188" s="146"/>
      <c r="E188" s="146"/>
      <c r="F188" s="146"/>
      <c r="G188" s="131">
        <v>200435</v>
      </c>
      <c r="H188" s="52">
        <f t="shared" si="18"/>
        <v>200435</v>
      </c>
      <c r="I188" s="56">
        <f t="shared" si="19"/>
        <v>0.80174</v>
      </c>
      <c r="J188" s="188" t="s">
        <v>283</v>
      </c>
      <c r="K188" s="188"/>
      <c r="L188" s="67" t="s">
        <v>53</v>
      </c>
    </row>
    <row r="189" spans="1:12" ht="39.75" customHeight="1">
      <c r="A189" s="213" t="s">
        <v>331</v>
      </c>
      <c r="B189" s="217"/>
      <c r="C189" s="72">
        <v>438000</v>
      </c>
      <c r="D189" s="146"/>
      <c r="E189" s="146"/>
      <c r="F189" s="146"/>
      <c r="G189" s="131"/>
      <c r="H189" s="52">
        <f t="shared" si="18"/>
        <v>0</v>
      </c>
      <c r="I189" s="56">
        <f t="shared" si="19"/>
        <v>0</v>
      </c>
      <c r="J189" s="188" t="s">
        <v>396</v>
      </c>
      <c r="K189" s="188"/>
      <c r="L189" s="67" t="s">
        <v>53</v>
      </c>
    </row>
    <row r="190" spans="1:13" ht="43.5" customHeight="1">
      <c r="A190" s="213" t="s">
        <v>332</v>
      </c>
      <c r="B190" s="217"/>
      <c r="C190" s="72">
        <v>865600</v>
      </c>
      <c r="D190" s="146"/>
      <c r="E190" s="146"/>
      <c r="F190" s="146"/>
      <c r="G190" s="131">
        <v>857500</v>
      </c>
      <c r="H190" s="52">
        <f t="shared" si="18"/>
        <v>857500</v>
      </c>
      <c r="I190" s="56">
        <f t="shared" si="19"/>
        <v>0.9906423290203327</v>
      </c>
      <c r="J190" s="188" t="s">
        <v>326</v>
      </c>
      <c r="K190" s="188"/>
      <c r="L190" s="73" t="s">
        <v>96</v>
      </c>
      <c r="M190" s="2">
        <v>1</v>
      </c>
    </row>
    <row r="191" spans="1:13" ht="48" customHeight="1">
      <c r="A191" s="293" t="s">
        <v>186</v>
      </c>
      <c r="B191" s="294"/>
      <c r="C191" s="17">
        <v>147753200</v>
      </c>
      <c r="D191" s="146">
        <v>107856800</v>
      </c>
      <c r="E191" s="146">
        <v>39896400</v>
      </c>
      <c r="F191" s="146"/>
      <c r="G191" s="131"/>
      <c r="H191" s="52">
        <f t="shared" si="18"/>
        <v>147753200</v>
      </c>
      <c r="I191" s="56">
        <f t="shared" si="19"/>
        <v>1</v>
      </c>
      <c r="J191" s="188" t="s">
        <v>262</v>
      </c>
      <c r="K191" s="188"/>
      <c r="L191" s="20" t="s">
        <v>57</v>
      </c>
      <c r="M191" s="2">
        <v>1</v>
      </c>
    </row>
    <row r="192" spans="1:13" ht="39.75" customHeight="1">
      <c r="A192" s="213" t="s">
        <v>364</v>
      </c>
      <c r="B192" s="217"/>
      <c r="C192" s="17">
        <v>300000</v>
      </c>
      <c r="D192" s="146"/>
      <c r="E192" s="146"/>
      <c r="F192" s="146"/>
      <c r="G192" s="131">
        <v>300000</v>
      </c>
      <c r="H192" s="52">
        <f t="shared" si="18"/>
        <v>300000</v>
      </c>
      <c r="I192" s="56">
        <f t="shared" si="19"/>
        <v>1</v>
      </c>
      <c r="J192" s="188" t="s">
        <v>365</v>
      </c>
      <c r="K192" s="188"/>
      <c r="L192" s="20" t="s">
        <v>57</v>
      </c>
      <c r="M192" s="2">
        <v>1</v>
      </c>
    </row>
    <row r="193" spans="1:13" ht="39.75" customHeight="1">
      <c r="A193" s="350" t="s">
        <v>187</v>
      </c>
      <c r="B193" s="351"/>
      <c r="C193" s="118">
        <v>200000</v>
      </c>
      <c r="D193" s="146"/>
      <c r="E193" s="146"/>
      <c r="F193" s="146">
        <v>200000</v>
      </c>
      <c r="G193" s="131"/>
      <c r="H193" s="52">
        <f t="shared" si="18"/>
        <v>200000</v>
      </c>
      <c r="I193" s="56">
        <f t="shared" si="19"/>
        <v>1</v>
      </c>
      <c r="J193" s="188" t="s">
        <v>263</v>
      </c>
      <c r="K193" s="188"/>
      <c r="L193" s="20" t="s">
        <v>57</v>
      </c>
      <c r="M193" s="2">
        <v>1</v>
      </c>
    </row>
    <row r="194" spans="1:13" ht="39.75" customHeight="1">
      <c r="A194" s="186" t="s">
        <v>353</v>
      </c>
      <c r="B194" s="187"/>
      <c r="C194" s="17">
        <v>67400</v>
      </c>
      <c r="D194" s="146"/>
      <c r="E194" s="146"/>
      <c r="F194" s="146"/>
      <c r="G194" s="131">
        <v>42796</v>
      </c>
      <c r="H194" s="52">
        <f t="shared" si="18"/>
        <v>42796</v>
      </c>
      <c r="I194" s="59">
        <f t="shared" si="19"/>
        <v>0.6349554896142433</v>
      </c>
      <c r="J194" s="179" t="s">
        <v>354</v>
      </c>
      <c r="K194" s="185"/>
      <c r="L194" s="20" t="s">
        <v>57</v>
      </c>
      <c r="M194" s="2">
        <v>1</v>
      </c>
    </row>
    <row r="195" spans="1:13" ht="39.75" customHeight="1">
      <c r="A195" s="186" t="s">
        <v>333</v>
      </c>
      <c r="B195" s="187"/>
      <c r="C195" s="17">
        <v>200000</v>
      </c>
      <c r="D195" s="146"/>
      <c r="E195" s="146"/>
      <c r="F195" s="146"/>
      <c r="G195" s="131">
        <v>200000</v>
      </c>
      <c r="H195" s="52">
        <f t="shared" si="18"/>
        <v>200000</v>
      </c>
      <c r="I195" s="59">
        <f t="shared" si="19"/>
        <v>1</v>
      </c>
      <c r="J195" s="179" t="s">
        <v>283</v>
      </c>
      <c r="K195" s="180"/>
      <c r="L195" s="20" t="s">
        <v>57</v>
      </c>
      <c r="M195" s="2">
        <v>1</v>
      </c>
    </row>
    <row r="196" spans="1:13" ht="39.75" customHeight="1">
      <c r="A196" s="173" t="s">
        <v>395</v>
      </c>
      <c r="B196" s="174"/>
      <c r="C196" s="17">
        <v>1000000</v>
      </c>
      <c r="D196" s="146"/>
      <c r="E196" s="146"/>
      <c r="F196" s="146"/>
      <c r="G196" s="131">
        <v>926137</v>
      </c>
      <c r="H196" s="52">
        <f t="shared" si="18"/>
        <v>926137</v>
      </c>
      <c r="I196" s="59">
        <f t="shared" si="19"/>
        <v>0.926137</v>
      </c>
      <c r="J196" s="175" t="s">
        <v>363</v>
      </c>
      <c r="K196" s="176"/>
      <c r="L196" s="20" t="s">
        <v>57</v>
      </c>
      <c r="M196" s="2">
        <v>1</v>
      </c>
    </row>
    <row r="197" spans="1:13" ht="39.75" customHeight="1">
      <c r="A197" s="173" t="s">
        <v>334</v>
      </c>
      <c r="B197" s="174"/>
      <c r="C197" s="17">
        <v>1110900</v>
      </c>
      <c r="D197" s="146"/>
      <c r="E197" s="146"/>
      <c r="F197" s="146"/>
      <c r="G197" s="131">
        <v>344620</v>
      </c>
      <c r="H197" s="52">
        <f t="shared" si="18"/>
        <v>344620</v>
      </c>
      <c r="I197" s="59">
        <f t="shared" si="19"/>
        <v>0.3102169412188316</v>
      </c>
      <c r="J197" s="175" t="s">
        <v>316</v>
      </c>
      <c r="K197" s="176"/>
      <c r="L197" s="20" t="s">
        <v>57</v>
      </c>
      <c r="M197" s="2">
        <v>1</v>
      </c>
    </row>
    <row r="198" spans="1:12" ht="39.75" customHeight="1">
      <c r="A198" s="177" t="s">
        <v>335</v>
      </c>
      <c r="B198" s="178"/>
      <c r="C198" s="17">
        <v>170400</v>
      </c>
      <c r="D198" s="146"/>
      <c r="E198" s="146"/>
      <c r="F198" s="146"/>
      <c r="G198" s="131">
        <v>164855</v>
      </c>
      <c r="H198" s="52">
        <f t="shared" si="18"/>
        <v>164855</v>
      </c>
      <c r="I198" s="59">
        <f t="shared" si="19"/>
        <v>0.9674589201877934</v>
      </c>
      <c r="J198" s="179" t="s">
        <v>394</v>
      </c>
      <c r="K198" s="185"/>
      <c r="L198" s="20" t="s">
        <v>58</v>
      </c>
    </row>
    <row r="199" spans="1:12" ht="28.5" customHeight="1">
      <c r="A199" s="209" t="s">
        <v>134</v>
      </c>
      <c r="B199" s="278" t="s">
        <v>135</v>
      </c>
      <c r="C199" s="22">
        <v>21110</v>
      </c>
      <c r="D199" s="143"/>
      <c r="E199" s="143"/>
      <c r="F199" s="144"/>
      <c r="G199" s="132"/>
      <c r="H199" s="52">
        <f>SUM(D199:G199)</f>
        <v>0</v>
      </c>
      <c r="I199" s="59">
        <f t="shared" si="19"/>
        <v>0</v>
      </c>
      <c r="J199" s="337" t="s">
        <v>252</v>
      </c>
      <c r="K199" s="338"/>
      <c r="L199" s="16"/>
    </row>
    <row r="200" spans="1:12" ht="29.25" customHeight="1">
      <c r="A200" s="268" t="s">
        <v>136</v>
      </c>
      <c r="B200" s="339"/>
      <c r="C200" s="84">
        <f aca="true" t="shared" si="20" ref="C200:H200">SUM(C179:C199)</f>
        <v>157959950</v>
      </c>
      <c r="D200" s="154">
        <f t="shared" si="20"/>
        <v>108109456</v>
      </c>
      <c r="E200" s="154">
        <f t="shared" si="20"/>
        <v>40753158</v>
      </c>
      <c r="F200" s="154">
        <f t="shared" si="20"/>
        <v>1008534</v>
      </c>
      <c r="G200" s="154">
        <f t="shared" si="20"/>
        <v>5221412</v>
      </c>
      <c r="H200" s="84">
        <f t="shared" si="20"/>
        <v>155092560</v>
      </c>
      <c r="I200" s="24">
        <f>SUM(D200:G200)/C200</f>
        <v>0.9818473606759182</v>
      </c>
      <c r="J200" s="307"/>
      <c r="K200" s="307"/>
      <c r="L200" s="16"/>
    </row>
    <row r="201" spans="1:12" ht="29.25" customHeight="1">
      <c r="A201" s="199" t="s">
        <v>0</v>
      </c>
      <c r="B201" s="200"/>
      <c r="C201" s="200"/>
      <c r="D201" s="200"/>
      <c r="E201" s="200"/>
      <c r="F201" s="200"/>
      <c r="G201" s="200"/>
      <c r="H201" s="200"/>
      <c r="I201" s="200"/>
      <c r="J201" s="200"/>
      <c r="K201" s="201"/>
      <c r="L201" s="16"/>
    </row>
    <row r="202" spans="1:12" ht="39" customHeight="1">
      <c r="A202" s="206" t="s">
        <v>275</v>
      </c>
      <c r="B202" s="207"/>
      <c r="C202" s="22">
        <v>900000</v>
      </c>
      <c r="D202" s="144"/>
      <c r="E202" s="144"/>
      <c r="F202" s="144"/>
      <c r="G202" s="144">
        <v>0</v>
      </c>
      <c r="H202" s="23">
        <f>SUM(D202:G202)</f>
        <v>0</v>
      </c>
      <c r="I202" s="21">
        <f t="shared" si="19"/>
        <v>0</v>
      </c>
      <c r="J202" s="197" t="s">
        <v>336</v>
      </c>
      <c r="K202" s="198"/>
      <c r="L202" s="20" t="s">
        <v>57</v>
      </c>
    </row>
    <row r="203" spans="1:12" ht="38.25" customHeight="1">
      <c r="A203" s="206" t="s">
        <v>276</v>
      </c>
      <c r="B203" s="207"/>
      <c r="C203" s="22">
        <v>700000</v>
      </c>
      <c r="D203" s="144"/>
      <c r="E203" s="144"/>
      <c r="F203" s="144"/>
      <c r="G203" s="144">
        <v>0</v>
      </c>
      <c r="H203" s="23">
        <f>SUM(D203:G203)</f>
        <v>0</v>
      </c>
      <c r="I203" s="21">
        <f t="shared" si="19"/>
        <v>0</v>
      </c>
      <c r="J203" s="197" t="s">
        <v>336</v>
      </c>
      <c r="K203" s="198"/>
      <c r="L203" s="20" t="s">
        <v>57</v>
      </c>
    </row>
    <row r="204" spans="1:12" ht="29.25" customHeight="1">
      <c r="A204" s="206" t="s">
        <v>188</v>
      </c>
      <c r="B204" s="207"/>
      <c r="C204" s="22">
        <v>72978</v>
      </c>
      <c r="D204" s="143">
        <v>72978</v>
      </c>
      <c r="E204" s="144"/>
      <c r="F204" s="144"/>
      <c r="G204" s="144"/>
      <c r="H204" s="23">
        <f>SUM(D204:G204)</f>
        <v>72978</v>
      </c>
      <c r="I204" s="21">
        <f>SUM(D204:G204)/C204</f>
        <v>1</v>
      </c>
      <c r="J204" s="197" t="s">
        <v>100</v>
      </c>
      <c r="K204" s="198"/>
      <c r="L204" s="20" t="s">
        <v>57</v>
      </c>
    </row>
    <row r="205" spans="1:12" ht="29.25" customHeight="1">
      <c r="A205" s="321" t="s">
        <v>136</v>
      </c>
      <c r="B205" s="322"/>
      <c r="C205" s="88">
        <f aca="true" t="shared" si="21" ref="C205:H205">SUM(C202:C204)</f>
        <v>1672978</v>
      </c>
      <c r="D205" s="145">
        <f t="shared" si="21"/>
        <v>72978</v>
      </c>
      <c r="E205" s="145">
        <f t="shared" si="21"/>
        <v>0</v>
      </c>
      <c r="F205" s="145">
        <f t="shared" si="21"/>
        <v>0</v>
      </c>
      <c r="G205" s="145">
        <f t="shared" si="21"/>
        <v>0</v>
      </c>
      <c r="H205" s="88">
        <f t="shared" si="21"/>
        <v>72978</v>
      </c>
      <c r="I205" s="95">
        <f t="shared" si="19"/>
        <v>0.04362161367334179</v>
      </c>
      <c r="J205" s="204"/>
      <c r="K205" s="205"/>
      <c r="L205" s="16"/>
    </row>
    <row r="206" spans="1:12" ht="25.5" customHeight="1">
      <c r="A206" s="323" t="s">
        <v>256</v>
      </c>
      <c r="B206" s="324"/>
      <c r="C206" s="325"/>
      <c r="D206" s="325"/>
      <c r="E206" s="325"/>
      <c r="F206" s="325"/>
      <c r="G206" s="325"/>
      <c r="H206" s="325"/>
      <c r="I206" s="325"/>
      <c r="J206" s="325"/>
      <c r="K206" s="326"/>
      <c r="L206" s="16"/>
    </row>
    <row r="207" spans="1:13" s="58" customFormat="1" ht="39.75" customHeight="1">
      <c r="A207" s="192" t="s">
        <v>409</v>
      </c>
      <c r="B207" s="193"/>
      <c r="C207" s="70">
        <v>157776</v>
      </c>
      <c r="D207" s="131">
        <v>2135</v>
      </c>
      <c r="E207" s="131">
        <v>5966</v>
      </c>
      <c r="F207" s="131">
        <v>4273</v>
      </c>
      <c r="G207" s="131">
        <v>17990</v>
      </c>
      <c r="H207" s="52">
        <f aca="true" t="shared" si="22" ref="H207:H232">SUM(D207:G207)</f>
        <v>30364</v>
      </c>
      <c r="I207" s="56">
        <f aca="true" t="shared" si="23" ref="I207:I225">SUM(D207:G207)/C207</f>
        <v>0.19245005577527635</v>
      </c>
      <c r="J207" s="319" t="s">
        <v>301</v>
      </c>
      <c r="K207" s="320"/>
      <c r="L207" s="68" t="s">
        <v>60</v>
      </c>
      <c r="M207" s="58">
        <v>1</v>
      </c>
    </row>
    <row r="208" spans="1:13" s="58" customFormat="1" ht="39.75" customHeight="1">
      <c r="A208" s="211" t="s">
        <v>189</v>
      </c>
      <c r="B208" s="316"/>
      <c r="C208" s="70">
        <v>200000</v>
      </c>
      <c r="D208" s="131"/>
      <c r="E208" s="131"/>
      <c r="F208" s="131">
        <v>64014</v>
      </c>
      <c r="G208" s="131">
        <v>62080</v>
      </c>
      <c r="H208" s="52">
        <f t="shared" si="22"/>
        <v>126094</v>
      </c>
      <c r="I208" s="56">
        <f t="shared" si="23"/>
        <v>0.63047</v>
      </c>
      <c r="J208" s="317" t="s">
        <v>283</v>
      </c>
      <c r="K208" s="318"/>
      <c r="L208" s="68" t="s">
        <v>60</v>
      </c>
      <c r="M208" s="58">
        <v>1</v>
      </c>
    </row>
    <row r="209" spans="1:13" s="58" customFormat="1" ht="39.75" customHeight="1">
      <c r="A209" s="213" t="s">
        <v>190</v>
      </c>
      <c r="B209" s="217"/>
      <c r="C209" s="70">
        <v>110300</v>
      </c>
      <c r="D209" s="131"/>
      <c r="E209" s="131">
        <v>9836</v>
      </c>
      <c r="F209" s="131">
        <v>49180</v>
      </c>
      <c r="G209" s="131">
        <v>48911</v>
      </c>
      <c r="H209" s="52">
        <f t="shared" si="22"/>
        <v>107927</v>
      </c>
      <c r="I209" s="56">
        <f t="shared" si="23"/>
        <v>0.9784859474161378</v>
      </c>
      <c r="J209" s="317" t="s">
        <v>283</v>
      </c>
      <c r="K209" s="318"/>
      <c r="L209" s="68" t="s">
        <v>60</v>
      </c>
      <c r="M209" s="58">
        <v>1</v>
      </c>
    </row>
    <row r="210" spans="1:13" s="58" customFormat="1" ht="39.75" customHeight="1">
      <c r="A210" s="213" t="s">
        <v>191</v>
      </c>
      <c r="B210" s="217"/>
      <c r="C210" s="70">
        <v>90850</v>
      </c>
      <c r="D210" s="131"/>
      <c r="E210" s="131"/>
      <c r="F210" s="131">
        <v>0</v>
      </c>
      <c r="G210" s="131">
        <v>78702</v>
      </c>
      <c r="H210" s="52">
        <f t="shared" si="22"/>
        <v>78702</v>
      </c>
      <c r="I210" s="56">
        <f t="shared" si="23"/>
        <v>0.8662850853054486</v>
      </c>
      <c r="J210" s="317" t="s">
        <v>283</v>
      </c>
      <c r="K210" s="318"/>
      <c r="L210" s="68" t="s">
        <v>60</v>
      </c>
      <c r="M210" s="58">
        <v>1</v>
      </c>
    </row>
    <row r="211" spans="1:12" s="58" customFormat="1" ht="39.75" customHeight="1">
      <c r="A211" s="213" t="s">
        <v>192</v>
      </c>
      <c r="B211" s="217"/>
      <c r="C211" s="71">
        <v>340800</v>
      </c>
      <c r="D211" s="131"/>
      <c r="E211" s="131"/>
      <c r="F211" s="131">
        <v>0</v>
      </c>
      <c r="G211" s="131">
        <v>340800</v>
      </c>
      <c r="H211" s="52">
        <f t="shared" si="22"/>
        <v>340800</v>
      </c>
      <c r="I211" s="56">
        <f t="shared" si="23"/>
        <v>1</v>
      </c>
      <c r="J211" s="317" t="s">
        <v>283</v>
      </c>
      <c r="K211" s="318"/>
      <c r="L211" s="68" t="s">
        <v>62</v>
      </c>
    </row>
    <row r="212" spans="1:12" s="58" customFormat="1" ht="39.75" customHeight="1">
      <c r="A212" s="213" t="s">
        <v>193</v>
      </c>
      <c r="B212" s="217"/>
      <c r="C212" s="72">
        <v>45600</v>
      </c>
      <c r="D212" s="131"/>
      <c r="E212" s="131"/>
      <c r="F212" s="131">
        <v>0</v>
      </c>
      <c r="G212" s="131">
        <v>33217</v>
      </c>
      <c r="H212" s="52">
        <f t="shared" si="22"/>
        <v>33217</v>
      </c>
      <c r="I212" s="56">
        <f t="shared" si="23"/>
        <v>0.7284429824561404</v>
      </c>
      <c r="J212" s="317" t="s">
        <v>326</v>
      </c>
      <c r="K212" s="318"/>
      <c r="L212" s="68" t="s">
        <v>45</v>
      </c>
    </row>
    <row r="213" spans="1:12" s="58" customFormat="1" ht="39.75" customHeight="1">
      <c r="A213" s="213" t="s">
        <v>194</v>
      </c>
      <c r="B213" s="217"/>
      <c r="C213" s="72">
        <v>762000</v>
      </c>
      <c r="D213" s="131"/>
      <c r="E213" s="131"/>
      <c r="F213" s="131">
        <v>363480</v>
      </c>
      <c r="G213" s="131">
        <v>395560</v>
      </c>
      <c r="H213" s="52">
        <f t="shared" si="22"/>
        <v>759040</v>
      </c>
      <c r="I213" s="56">
        <f t="shared" si="23"/>
        <v>0.9961154855643045</v>
      </c>
      <c r="J213" s="317" t="s">
        <v>283</v>
      </c>
      <c r="K213" s="318"/>
      <c r="L213" s="68" t="s">
        <v>24</v>
      </c>
    </row>
    <row r="214" spans="1:12" s="58" customFormat="1" ht="39.75" customHeight="1">
      <c r="A214" s="213" t="s">
        <v>195</v>
      </c>
      <c r="B214" s="217"/>
      <c r="C214" s="72">
        <v>98200</v>
      </c>
      <c r="D214" s="131"/>
      <c r="E214" s="131"/>
      <c r="F214" s="131">
        <v>0</v>
      </c>
      <c r="G214" s="131">
        <v>80002</v>
      </c>
      <c r="H214" s="52">
        <f t="shared" si="22"/>
        <v>80002</v>
      </c>
      <c r="I214" s="56">
        <f t="shared" si="23"/>
        <v>0.8146843177189409</v>
      </c>
      <c r="J214" s="317" t="s">
        <v>337</v>
      </c>
      <c r="K214" s="318"/>
      <c r="L214" s="67" t="s">
        <v>42</v>
      </c>
    </row>
    <row r="215" spans="1:12" s="58" customFormat="1" ht="39.75" customHeight="1">
      <c r="A215" s="213" t="s">
        <v>196</v>
      </c>
      <c r="B215" s="217"/>
      <c r="C215" s="72">
        <v>54000</v>
      </c>
      <c r="D215" s="131"/>
      <c r="E215" s="131"/>
      <c r="F215" s="131">
        <v>54000</v>
      </c>
      <c r="G215" s="131"/>
      <c r="H215" s="52">
        <f t="shared" si="22"/>
        <v>54000</v>
      </c>
      <c r="I215" s="56">
        <f t="shared" si="23"/>
        <v>1</v>
      </c>
      <c r="J215" s="317" t="s">
        <v>338</v>
      </c>
      <c r="K215" s="318"/>
      <c r="L215" s="68" t="s">
        <v>61</v>
      </c>
    </row>
    <row r="216" spans="1:12" s="58" customFormat="1" ht="39.75" customHeight="1">
      <c r="A216" s="213" t="s">
        <v>197</v>
      </c>
      <c r="B216" s="217"/>
      <c r="C216" s="72">
        <v>52800</v>
      </c>
      <c r="D216" s="131"/>
      <c r="E216" s="131"/>
      <c r="F216" s="131">
        <v>0</v>
      </c>
      <c r="G216" s="131">
        <v>52800</v>
      </c>
      <c r="H216" s="52">
        <f t="shared" si="22"/>
        <v>52800</v>
      </c>
      <c r="I216" s="56">
        <f t="shared" si="23"/>
        <v>1</v>
      </c>
      <c r="J216" s="317" t="s">
        <v>339</v>
      </c>
      <c r="K216" s="318"/>
      <c r="L216" s="68" t="s">
        <v>45</v>
      </c>
    </row>
    <row r="217" spans="1:12" s="58" customFormat="1" ht="39.75" customHeight="1">
      <c r="A217" s="213" t="s">
        <v>198</v>
      </c>
      <c r="B217" s="217"/>
      <c r="C217" s="72">
        <v>120000</v>
      </c>
      <c r="D217" s="131"/>
      <c r="E217" s="131"/>
      <c r="F217" s="131">
        <v>0</v>
      </c>
      <c r="G217" s="131">
        <v>120000</v>
      </c>
      <c r="H217" s="52">
        <f t="shared" si="22"/>
        <v>120000</v>
      </c>
      <c r="I217" s="56">
        <f t="shared" si="23"/>
        <v>1</v>
      </c>
      <c r="J217" s="317" t="s">
        <v>340</v>
      </c>
      <c r="K217" s="318"/>
      <c r="L217" s="69" t="s">
        <v>40</v>
      </c>
    </row>
    <row r="218" spans="1:12" s="58" customFormat="1" ht="39.75" customHeight="1">
      <c r="A218" s="213" t="s">
        <v>199</v>
      </c>
      <c r="B218" s="217"/>
      <c r="C218" s="72">
        <v>60800</v>
      </c>
      <c r="D218" s="131"/>
      <c r="E218" s="131"/>
      <c r="F218" s="131">
        <v>0</v>
      </c>
      <c r="G218" s="131">
        <v>60800</v>
      </c>
      <c r="H218" s="52">
        <f t="shared" si="22"/>
        <v>60800</v>
      </c>
      <c r="I218" s="56">
        <f t="shared" si="23"/>
        <v>1</v>
      </c>
      <c r="J218" s="317" t="s">
        <v>283</v>
      </c>
      <c r="K218" s="318"/>
      <c r="L218" s="67" t="s">
        <v>45</v>
      </c>
    </row>
    <row r="219" spans="1:12" s="58" customFormat="1" ht="39.75" customHeight="1">
      <c r="A219" s="213" t="s">
        <v>200</v>
      </c>
      <c r="B219" s="217"/>
      <c r="C219" s="72">
        <v>432000</v>
      </c>
      <c r="D219" s="131"/>
      <c r="E219" s="131">
        <v>27900</v>
      </c>
      <c r="F219" s="131">
        <v>95400</v>
      </c>
      <c r="G219" s="131">
        <v>188550</v>
      </c>
      <c r="H219" s="52">
        <f t="shared" si="22"/>
        <v>311850</v>
      </c>
      <c r="I219" s="56">
        <f t="shared" si="23"/>
        <v>0.721875</v>
      </c>
      <c r="J219" s="317" t="s">
        <v>283</v>
      </c>
      <c r="K219" s="318"/>
      <c r="L219" s="67" t="s">
        <v>64</v>
      </c>
    </row>
    <row r="220" spans="1:12" s="58" customFormat="1" ht="39.75" customHeight="1">
      <c r="A220" s="275" t="s">
        <v>341</v>
      </c>
      <c r="B220" s="306"/>
      <c r="C220" s="96">
        <v>999600</v>
      </c>
      <c r="D220" s="131"/>
      <c r="E220" s="131"/>
      <c r="F220" s="131">
        <v>0</v>
      </c>
      <c r="G220" s="131">
        <v>569599</v>
      </c>
      <c r="H220" s="52">
        <f t="shared" si="22"/>
        <v>569599</v>
      </c>
      <c r="I220" s="56">
        <f t="shared" si="23"/>
        <v>0.569826930772309</v>
      </c>
      <c r="J220" s="319" t="s">
        <v>301</v>
      </c>
      <c r="K220" s="320"/>
      <c r="L220" s="67" t="s">
        <v>1</v>
      </c>
    </row>
    <row r="221" spans="1:13" s="58" customFormat="1" ht="39.75" customHeight="1">
      <c r="A221" s="213" t="s">
        <v>342</v>
      </c>
      <c r="B221" s="217"/>
      <c r="C221" s="55">
        <v>357500</v>
      </c>
      <c r="D221" s="131"/>
      <c r="E221" s="131">
        <v>80700</v>
      </c>
      <c r="F221" s="131">
        <v>120669</v>
      </c>
      <c r="G221" s="131">
        <v>108012</v>
      </c>
      <c r="H221" s="52">
        <f t="shared" si="22"/>
        <v>309381</v>
      </c>
      <c r="I221" s="56">
        <f t="shared" si="23"/>
        <v>0.8654013986013986</v>
      </c>
      <c r="J221" s="317" t="s">
        <v>410</v>
      </c>
      <c r="K221" s="318"/>
      <c r="L221" s="171" t="s">
        <v>110</v>
      </c>
      <c r="M221" s="58">
        <v>1</v>
      </c>
    </row>
    <row r="222" spans="1:13" s="58" customFormat="1" ht="39.75" customHeight="1">
      <c r="A222" s="213" t="s">
        <v>343</v>
      </c>
      <c r="B222" s="217"/>
      <c r="C222" s="55">
        <v>230000</v>
      </c>
      <c r="D222" s="83"/>
      <c r="E222" s="131"/>
      <c r="F222" s="83">
        <v>84000</v>
      </c>
      <c r="G222" s="83">
        <v>69964</v>
      </c>
      <c r="H222" s="52">
        <f t="shared" si="22"/>
        <v>153964</v>
      </c>
      <c r="I222" s="56">
        <f t="shared" si="23"/>
        <v>0.6694086956521739</v>
      </c>
      <c r="J222" s="317" t="s">
        <v>408</v>
      </c>
      <c r="K222" s="318"/>
      <c r="L222" s="63" t="s">
        <v>110</v>
      </c>
      <c r="M222" s="58">
        <v>1</v>
      </c>
    </row>
    <row r="223" spans="1:13" s="58" customFormat="1" ht="39.75" customHeight="1">
      <c r="A223" s="213" t="s">
        <v>344</v>
      </c>
      <c r="B223" s="217"/>
      <c r="C223" s="55">
        <v>250000</v>
      </c>
      <c r="D223" s="83"/>
      <c r="E223" s="131"/>
      <c r="F223" s="83">
        <v>79115</v>
      </c>
      <c r="G223" s="83">
        <v>143186</v>
      </c>
      <c r="H223" s="52">
        <f t="shared" si="22"/>
        <v>222301</v>
      </c>
      <c r="I223" s="56">
        <f t="shared" si="23"/>
        <v>0.889204</v>
      </c>
      <c r="J223" s="317" t="s">
        <v>408</v>
      </c>
      <c r="K223" s="318"/>
      <c r="L223" s="67" t="s">
        <v>110</v>
      </c>
      <c r="M223" s="58">
        <v>1</v>
      </c>
    </row>
    <row r="224" spans="1:13" s="58" customFormat="1" ht="39.75" customHeight="1">
      <c r="A224" s="213" t="s">
        <v>345</v>
      </c>
      <c r="B224" s="217"/>
      <c r="C224" s="55">
        <v>202500</v>
      </c>
      <c r="D224" s="83"/>
      <c r="E224" s="131"/>
      <c r="F224" s="83">
        <v>0</v>
      </c>
      <c r="G224" s="83">
        <v>194062</v>
      </c>
      <c r="H224" s="52">
        <f t="shared" si="22"/>
        <v>194062</v>
      </c>
      <c r="I224" s="56">
        <f t="shared" si="23"/>
        <v>0.9583308641975309</v>
      </c>
      <c r="J224" s="317" t="s">
        <v>408</v>
      </c>
      <c r="K224" s="318"/>
      <c r="L224" s="63" t="s">
        <v>110</v>
      </c>
      <c r="M224" s="58">
        <v>1</v>
      </c>
    </row>
    <row r="225" spans="1:13" s="58" customFormat="1" ht="39.75" customHeight="1">
      <c r="A225" s="303" t="s">
        <v>346</v>
      </c>
      <c r="B225" s="304"/>
      <c r="C225" s="101">
        <v>360000</v>
      </c>
      <c r="D225" s="156"/>
      <c r="E225" s="139"/>
      <c r="F225" s="157">
        <v>0</v>
      </c>
      <c r="G225" s="157">
        <v>184722</v>
      </c>
      <c r="H225" s="53">
        <f t="shared" si="22"/>
        <v>184722</v>
      </c>
      <c r="I225" s="59">
        <f t="shared" si="23"/>
        <v>0.5131166666666667</v>
      </c>
      <c r="J225" s="328" t="s">
        <v>408</v>
      </c>
      <c r="K225" s="329"/>
      <c r="L225" s="35" t="s">
        <v>110</v>
      </c>
      <c r="M225" s="58">
        <v>1</v>
      </c>
    </row>
    <row r="226" spans="1:13" s="58" customFormat="1" ht="39.75" customHeight="1">
      <c r="A226" s="333" t="s">
        <v>349</v>
      </c>
      <c r="B226" s="334"/>
      <c r="C226" s="101">
        <v>235000</v>
      </c>
      <c r="D226" s="156"/>
      <c r="E226" s="139"/>
      <c r="F226" s="157">
        <v>0</v>
      </c>
      <c r="G226" s="157">
        <v>22500</v>
      </c>
      <c r="H226" s="53">
        <f aca="true" t="shared" si="24" ref="H226:H231">SUM(D226:G226)</f>
        <v>22500</v>
      </c>
      <c r="I226" s="59">
        <f aca="true" t="shared" si="25" ref="I226:I233">SUM(D226:G226)/C226</f>
        <v>0.09574468085106383</v>
      </c>
      <c r="J226" s="319" t="s">
        <v>301</v>
      </c>
      <c r="K226" s="340"/>
      <c r="L226" s="106" t="s">
        <v>60</v>
      </c>
      <c r="M226" s="58">
        <v>1</v>
      </c>
    </row>
    <row r="227" spans="1:13" s="58" customFormat="1" ht="86.25" customHeight="1">
      <c r="A227" s="335" t="s">
        <v>348</v>
      </c>
      <c r="B227" s="336"/>
      <c r="C227" s="101">
        <v>41200</v>
      </c>
      <c r="D227" s="156"/>
      <c r="E227" s="139"/>
      <c r="F227" s="157">
        <v>0</v>
      </c>
      <c r="G227" s="157">
        <v>40000</v>
      </c>
      <c r="H227" s="53">
        <f t="shared" si="24"/>
        <v>40000</v>
      </c>
      <c r="I227" s="59">
        <f t="shared" si="25"/>
        <v>0.970873786407767</v>
      </c>
      <c r="J227" s="319" t="s">
        <v>351</v>
      </c>
      <c r="K227" s="340"/>
      <c r="L227" s="107" t="s">
        <v>60</v>
      </c>
      <c r="M227" s="58">
        <v>1</v>
      </c>
    </row>
    <row r="228" spans="1:13" s="58" customFormat="1" ht="49.5" customHeight="1">
      <c r="A228" s="181" t="s">
        <v>201</v>
      </c>
      <c r="B228" s="181"/>
      <c r="C228" s="101">
        <v>103300</v>
      </c>
      <c r="D228" s="156"/>
      <c r="E228" s="139"/>
      <c r="F228" s="157">
        <v>0</v>
      </c>
      <c r="G228" s="157">
        <v>60712</v>
      </c>
      <c r="H228" s="53">
        <f t="shared" si="24"/>
        <v>60712</v>
      </c>
      <c r="I228" s="59">
        <f t="shared" si="25"/>
        <v>0.5877250726040658</v>
      </c>
      <c r="J228" s="317" t="s">
        <v>366</v>
      </c>
      <c r="K228" s="341"/>
      <c r="L228" s="107" t="s">
        <v>60</v>
      </c>
      <c r="M228" s="58">
        <v>1</v>
      </c>
    </row>
    <row r="229" spans="1:12" s="58" customFormat="1" ht="39.75" customHeight="1">
      <c r="A229" s="186" t="s">
        <v>213</v>
      </c>
      <c r="B229" s="187"/>
      <c r="C229" s="101">
        <v>124200</v>
      </c>
      <c r="D229" s="156"/>
      <c r="E229" s="139"/>
      <c r="F229" s="157">
        <v>0</v>
      </c>
      <c r="G229" s="157">
        <v>108460</v>
      </c>
      <c r="H229" s="53">
        <f t="shared" si="24"/>
        <v>108460</v>
      </c>
      <c r="I229" s="59">
        <f t="shared" si="25"/>
        <v>0.8732689210950081</v>
      </c>
      <c r="J229" s="317" t="s">
        <v>283</v>
      </c>
      <c r="K229" s="341"/>
      <c r="L229" s="107" t="s">
        <v>212</v>
      </c>
    </row>
    <row r="230" spans="1:12" s="58" customFormat="1" ht="39.75" customHeight="1">
      <c r="A230" s="186" t="s">
        <v>347</v>
      </c>
      <c r="B230" s="187"/>
      <c r="C230" s="101">
        <v>205600</v>
      </c>
      <c r="D230" s="156"/>
      <c r="E230" s="139"/>
      <c r="F230" s="157">
        <v>0</v>
      </c>
      <c r="G230" s="157">
        <v>182081</v>
      </c>
      <c r="H230" s="53">
        <f t="shared" si="24"/>
        <v>182081</v>
      </c>
      <c r="I230" s="59">
        <f t="shared" si="25"/>
        <v>0.8856079766536965</v>
      </c>
      <c r="J230" s="317" t="s">
        <v>407</v>
      </c>
      <c r="K230" s="341"/>
      <c r="L230" s="107" t="s">
        <v>212</v>
      </c>
    </row>
    <row r="231" spans="1:13" s="58" customFormat="1" ht="75" customHeight="1">
      <c r="A231" s="177" t="s">
        <v>272</v>
      </c>
      <c r="B231" s="265"/>
      <c r="C231" s="101">
        <v>2000000</v>
      </c>
      <c r="D231" s="156"/>
      <c r="E231" s="139"/>
      <c r="F231" s="157">
        <v>2000000</v>
      </c>
      <c r="G231" s="157"/>
      <c r="H231" s="53">
        <f t="shared" si="24"/>
        <v>2000000</v>
      </c>
      <c r="I231" s="59">
        <f t="shared" si="25"/>
        <v>1</v>
      </c>
      <c r="J231" s="317" t="s">
        <v>240</v>
      </c>
      <c r="K231" s="318"/>
      <c r="L231" s="107" t="s">
        <v>110</v>
      </c>
      <c r="M231" s="58">
        <v>1</v>
      </c>
    </row>
    <row r="232" spans="1:12" s="58" customFormat="1" ht="39.75" customHeight="1">
      <c r="A232" s="331" t="s">
        <v>134</v>
      </c>
      <c r="B232" s="331"/>
      <c r="C232" s="64">
        <v>19874</v>
      </c>
      <c r="D232" s="83"/>
      <c r="E232" s="131"/>
      <c r="F232" s="150"/>
      <c r="G232" s="150"/>
      <c r="H232" s="52">
        <f t="shared" si="22"/>
        <v>0</v>
      </c>
      <c r="I232" s="56">
        <f t="shared" si="25"/>
        <v>0</v>
      </c>
      <c r="J232" s="330"/>
      <c r="K232" s="330"/>
      <c r="L232" s="35"/>
    </row>
    <row r="233" spans="1:12" s="58" customFormat="1" ht="18.75" customHeight="1">
      <c r="A233" s="234" t="s">
        <v>3</v>
      </c>
      <c r="B233" s="332"/>
      <c r="C233" s="102">
        <f aca="true" t="shared" si="26" ref="C233:H233">SUM(C207:C232)</f>
        <v>7653900</v>
      </c>
      <c r="D233" s="158">
        <f t="shared" si="26"/>
        <v>2135</v>
      </c>
      <c r="E233" s="158">
        <f t="shared" si="26"/>
        <v>124402</v>
      </c>
      <c r="F233" s="158">
        <f t="shared" si="26"/>
        <v>2914131</v>
      </c>
      <c r="G233" s="158">
        <f>SUM(G207:G232)</f>
        <v>3162710</v>
      </c>
      <c r="H233" s="102">
        <f t="shared" si="26"/>
        <v>6203378</v>
      </c>
      <c r="I233" s="103">
        <f t="shared" si="25"/>
        <v>0.810485896079123</v>
      </c>
      <c r="J233" s="327"/>
      <c r="K233" s="327"/>
      <c r="L233" s="65"/>
    </row>
    <row r="234" spans="1:12" s="58" customFormat="1" ht="31.5" customHeight="1">
      <c r="A234" s="312" t="s">
        <v>255</v>
      </c>
      <c r="B234" s="313"/>
      <c r="C234" s="314"/>
      <c r="D234" s="314"/>
      <c r="E234" s="314"/>
      <c r="F234" s="314"/>
      <c r="G234" s="314"/>
      <c r="H234" s="314"/>
      <c r="I234" s="314"/>
      <c r="J234" s="314"/>
      <c r="K234" s="315"/>
      <c r="L234" s="35"/>
    </row>
    <row r="235" spans="1:12" s="58" customFormat="1" ht="32.25" customHeight="1">
      <c r="A235" s="213" t="s">
        <v>202</v>
      </c>
      <c r="B235" s="217"/>
      <c r="C235" s="55">
        <v>454466</v>
      </c>
      <c r="D235" s="159">
        <v>106666</v>
      </c>
      <c r="E235" s="55">
        <v>154466</v>
      </c>
      <c r="F235" s="131"/>
      <c r="G235" s="131"/>
      <c r="H235" s="52">
        <f aca="true" t="shared" si="27" ref="H235:H240">SUM(D235:G235)</f>
        <v>261132</v>
      </c>
      <c r="I235" s="56">
        <f aca="true" t="shared" si="28" ref="I235:I240">SUM(D235:G235)/C235</f>
        <v>0.5745908384785661</v>
      </c>
      <c r="J235" s="188" t="s">
        <v>109</v>
      </c>
      <c r="K235" s="188"/>
      <c r="L235" s="57" t="s">
        <v>60</v>
      </c>
    </row>
    <row r="236" spans="1:12" s="58" customFormat="1" ht="30" customHeight="1">
      <c r="A236" s="213" t="s">
        <v>203</v>
      </c>
      <c r="B236" s="217" t="s">
        <v>204</v>
      </c>
      <c r="C236" s="55">
        <v>267739</v>
      </c>
      <c r="D236" s="131">
        <v>86534</v>
      </c>
      <c r="E236" s="55"/>
      <c r="F236" s="131"/>
      <c r="G236" s="131"/>
      <c r="H236" s="52">
        <f t="shared" si="27"/>
        <v>86534</v>
      </c>
      <c r="I236" s="56">
        <f t="shared" si="28"/>
        <v>0.3232028206574313</v>
      </c>
      <c r="J236" s="188" t="s">
        <v>350</v>
      </c>
      <c r="K236" s="188"/>
      <c r="L236" s="57" t="s">
        <v>60</v>
      </c>
    </row>
    <row r="237" spans="1:12" s="58" customFormat="1" ht="31.5" customHeight="1">
      <c r="A237" s="220" t="s">
        <v>3</v>
      </c>
      <c r="B237" s="221"/>
      <c r="C237" s="97">
        <f>SUM(C235:C236)</f>
        <v>722205</v>
      </c>
      <c r="D237" s="160">
        <f>SUM(D235:D236)</f>
        <v>193200</v>
      </c>
      <c r="E237" s="160">
        <f>SUM(E235:E236)</f>
        <v>154466</v>
      </c>
      <c r="F237" s="160">
        <f>SUM(F235:F236)</f>
        <v>0</v>
      </c>
      <c r="G237" s="160">
        <f>SUM(G235:G236)</f>
        <v>0</v>
      </c>
      <c r="H237" s="98">
        <f t="shared" si="27"/>
        <v>347666</v>
      </c>
      <c r="I237" s="94">
        <f t="shared" si="28"/>
        <v>0.4813951717310182</v>
      </c>
      <c r="J237" s="219"/>
      <c r="K237" s="219"/>
      <c r="L237" s="57"/>
    </row>
    <row r="238" spans="1:12" s="58" customFormat="1" ht="22.5" customHeight="1">
      <c r="A238" s="218" t="s">
        <v>205</v>
      </c>
      <c r="B238" s="218"/>
      <c r="C238" s="99">
        <f>C56+C100+C118+C177+C205+C237</f>
        <v>5998157</v>
      </c>
      <c r="D238" s="161">
        <f>D56+D100+D118+D177+D205+D237</f>
        <v>3485196</v>
      </c>
      <c r="E238" s="161">
        <f>E56+E100+E118+E177+E205+E237</f>
        <v>176606</v>
      </c>
      <c r="F238" s="161">
        <f>F56+F100+F118+F177+F205+F237</f>
        <v>54200</v>
      </c>
      <c r="G238" s="161">
        <f>G56+G100+G118+G177+G205+G237</f>
        <v>120000</v>
      </c>
      <c r="H238" s="98">
        <f t="shared" si="27"/>
        <v>3836002</v>
      </c>
      <c r="I238" s="94">
        <f t="shared" si="28"/>
        <v>0.6395301089984807</v>
      </c>
      <c r="J238" s="219"/>
      <c r="K238" s="219"/>
      <c r="L238" s="35"/>
    </row>
    <row r="239" spans="1:12" s="58" customFormat="1" ht="28.5" customHeight="1">
      <c r="A239" s="234" t="s">
        <v>206</v>
      </c>
      <c r="B239" s="235"/>
      <c r="C239" s="54">
        <f>C233+C200+C174+C115+C96+C51</f>
        <v>529087229</v>
      </c>
      <c r="D239" s="162">
        <f>D233+D200+D174+D115+D96+D51</f>
        <v>334129230</v>
      </c>
      <c r="E239" s="162">
        <f>E233+E200+E174+E115+E96+E51</f>
        <v>72213058</v>
      </c>
      <c r="F239" s="162">
        <f>F233+F200+F174+F115+F96+F51</f>
        <v>58032952</v>
      </c>
      <c r="G239" s="162">
        <f>G233+G200+G174+G115+G96+G51</f>
        <v>37610520</v>
      </c>
      <c r="H239" s="54">
        <f t="shared" si="27"/>
        <v>501985760</v>
      </c>
      <c r="I239" s="66">
        <f t="shared" si="28"/>
        <v>0.9487769359861075</v>
      </c>
      <c r="J239" s="236"/>
      <c r="K239" s="236"/>
      <c r="L239" s="5"/>
    </row>
    <row r="240" spans="1:11" ht="28.5" customHeight="1">
      <c r="A240" s="227" t="s">
        <v>207</v>
      </c>
      <c r="B240" s="228"/>
      <c r="C240" s="61">
        <f>C238+C239</f>
        <v>535085386</v>
      </c>
      <c r="D240" s="132">
        <f>D238+D239</f>
        <v>337614426</v>
      </c>
      <c r="E240" s="132">
        <f>E238+E239</f>
        <v>72389664</v>
      </c>
      <c r="F240" s="132">
        <f>F238+F239</f>
        <v>58087152</v>
      </c>
      <c r="G240" s="132">
        <f>G238+G239</f>
        <v>37730520</v>
      </c>
      <c r="H240" s="61">
        <f t="shared" si="27"/>
        <v>505821762</v>
      </c>
      <c r="I240" s="56">
        <f t="shared" si="28"/>
        <v>0.9453103658487881</v>
      </c>
      <c r="J240" s="229"/>
      <c r="K240" s="229"/>
    </row>
    <row r="241" spans="1:13" s="42" customFormat="1" ht="16.5">
      <c r="A241" s="112"/>
      <c r="B241" s="113"/>
      <c r="C241" s="36"/>
      <c r="D241" s="163"/>
      <c r="E241" s="163"/>
      <c r="F241" s="163"/>
      <c r="G241" s="163"/>
      <c r="H241" s="36" t="s">
        <v>2</v>
      </c>
      <c r="I241" s="37"/>
      <c r="J241" s="38"/>
      <c r="K241" s="38"/>
      <c r="L241" s="41"/>
      <c r="M241" s="41"/>
    </row>
    <row r="242" spans="1:13" s="42" customFormat="1" ht="22.5" customHeight="1">
      <c r="A242" s="114" t="s">
        <v>208</v>
      </c>
      <c r="B242" s="41"/>
      <c r="C242" s="40"/>
      <c r="D242" s="164"/>
      <c r="E242" s="164"/>
      <c r="F242" s="164"/>
      <c r="G242" s="164"/>
      <c r="H242" s="39"/>
      <c r="I242" s="40"/>
      <c r="J242" s="40"/>
      <c r="K242" s="40"/>
      <c r="M242" s="41"/>
    </row>
    <row r="243" spans="1:11" ht="45.75" customHeight="1">
      <c r="A243" s="232" t="s">
        <v>25</v>
      </c>
      <c r="B243" s="233"/>
      <c r="C243" s="233"/>
      <c r="D243" s="233"/>
      <c r="E243" s="226" t="s">
        <v>4</v>
      </c>
      <c r="F243" s="226"/>
      <c r="G243" s="165">
        <f>F7+F9-H240</f>
        <v>676545018</v>
      </c>
      <c r="H243" s="43" t="s">
        <v>5</v>
      </c>
      <c r="I243" s="43"/>
      <c r="J243" s="43"/>
      <c r="K243" s="43"/>
    </row>
    <row r="244" spans="1:13" s="42" customFormat="1" ht="109.5" customHeight="1">
      <c r="A244" s="230" t="s">
        <v>411</v>
      </c>
      <c r="B244" s="231"/>
      <c r="C244" s="231"/>
      <c r="D244" s="231"/>
      <c r="E244" s="231"/>
      <c r="F244" s="231"/>
      <c r="G244" s="231"/>
      <c r="H244" s="231"/>
      <c r="I244" s="231"/>
      <c r="J244" s="231"/>
      <c r="K244" s="231"/>
      <c r="M244" s="41"/>
    </row>
    <row r="245" spans="1:13" s="42" customFormat="1" ht="28.5" customHeight="1">
      <c r="A245" s="115" t="s">
        <v>209</v>
      </c>
      <c r="B245" s="44"/>
      <c r="C245" s="44"/>
      <c r="D245" s="166"/>
      <c r="E245" s="166"/>
      <c r="F245" s="166"/>
      <c r="G245" s="166"/>
      <c r="H245" s="44"/>
      <c r="I245" s="44"/>
      <c r="J245" s="44"/>
      <c r="K245" s="44"/>
      <c r="M245" s="41"/>
    </row>
    <row r="246" spans="1:13" s="104" customFormat="1" ht="28.5" customHeight="1">
      <c r="A246" s="224"/>
      <c r="B246" s="225"/>
      <c r="C246" s="225"/>
      <c r="D246" s="225"/>
      <c r="E246" s="225"/>
      <c r="F246" s="225"/>
      <c r="G246" s="225"/>
      <c r="H246" s="225"/>
      <c r="I246" s="225"/>
      <c r="J246" s="225"/>
      <c r="K246" s="225"/>
      <c r="M246" s="105"/>
    </row>
    <row r="247" spans="1:13" s="104" customFormat="1" ht="19.5">
      <c r="A247" s="225"/>
      <c r="B247" s="225"/>
      <c r="C247" s="225"/>
      <c r="D247" s="225"/>
      <c r="E247" s="225"/>
      <c r="F247" s="225"/>
      <c r="G247" s="225"/>
      <c r="H247" s="225"/>
      <c r="I247" s="225"/>
      <c r="J247" s="225"/>
      <c r="K247" s="225"/>
      <c r="M247" s="105"/>
    </row>
    <row r="248" spans="1:13" s="42" customFormat="1" ht="16.5">
      <c r="A248" s="42" t="s">
        <v>210</v>
      </c>
      <c r="C248" s="46"/>
      <c r="D248" s="164"/>
      <c r="E248" s="164"/>
      <c r="F248" s="164"/>
      <c r="G248" s="164"/>
      <c r="H248" s="45" t="s">
        <v>6</v>
      </c>
      <c r="I248" s="40"/>
      <c r="J248" s="40"/>
      <c r="K248" s="40"/>
      <c r="M248" s="41"/>
    </row>
    <row r="249" spans="3:13" s="42" customFormat="1" ht="16.5">
      <c r="C249" s="40"/>
      <c r="D249" s="164"/>
      <c r="E249" s="164"/>
      <c r="F249" s="164"/>
      <c r="G249" s="164"/>
      <c r="H249" s="45" t="s">
        <v>7</v>
      </c>
      <c r="I249" s="40"/>
      <c r="J249" s="48"/>
      <c r="K249" s="40"/>
      <c r="M249" s="41"/>
    </row>
    <row r="250" spans="3:13" s="42" customFormat="1" ht="16.5">
      <c r="C250" s="40"/>
      <c r="D250" s="164"/>
      <c r="E250" s="164"/>
      <c r="F250" s="164"/>
      <c r="G250" s="164"/>
      <c r="H250" s="40"/>
      <c r="I250" s="40"/>
      <c r="J250" s="48"/>
      <c r="K250" s="40"/>
      <c r="M250" s="41"/>
    </row>
    <row r="251" spans="1:13" s="42" customFormat="1" ht="16.5">
      <c r="A251" s="42" t="s">
        <v>211</v>
      </c>
      <c r="C251" s="40"/>
      <c r="D251" s="164"/>
      <c r="E251" s="164"/>
      <c r="F251" s="164"/>
      <c r="G251" s="164"/>
      <c r="H251" s="40"/>
      <c r="I251" s="40"/>
      <c r="J251" s="48"/>
      <c r="K251" s="47"/>
      <c r="M251" s="41"/>
    </row>
    <row r="252" spans="1:13" s="42" customFormat="1" ht="18.75">
      <c r="A252" s="42" t="s">
        <v>398</v>
      </c>
      <c r="D252" s="167"/>
      <c r="E252" s="168"/>
      <c r="F252" s="168"/>
      <c r="G252" s="168"/>
      <c r="M252" s="41"/>
    </row>
    <row r="253" spans="4:13" s="42" customFormat="1" ht="27.75" customHeight="1">
      <c r="D253" s="168"/>
      <c r="E253" s="168"/>
      <c r="F253" s="168"/>
      <c r="G253" s="168"/>
      <c r="M253" s="41"/>
    </row>
    <row r="254" spans="1:11" ht="16.5">
      <c r="A254" s="42"/>
      <c r="B254" s="42"/>
      <c r="C254" s="42"/>
      <c r="D254" s="168"/>
      <c r="E254" s="168"/>
      <c r="F254" s="168"/>
      <c r="G254" s="168"/>
      <c r="H254" s="42"/>
      <c r="I254" s="42"/>
      <c r="J254" s="42"/>
      <c r="K254" s="42"/>
    </row>
    <row r="255" spans="10:11" ht="26.25" customHeight="1">
      <c r="J255" s="50"/>
      <c r="K255" s="49"/>
    </row>
    <row r="256" spans="5:11" ht="16.5">
      <c r="E256" s="170"/>
      <c r="J256" s="51"/>
      <c r="K256" s="49"/>
    </row>
    <row r="257" spans="5:11" ht="16.5">
      <c r="E257" s="170"/>
      <c r="J257" s="49"/>
      <c r="K257" s="49"/>
    </row>
    <row r="258" spans="1:11" ht="16.5">
      <c r="A258" s="42" t="s">
        <v>8</v>
      </c>
      <c r="B258" s="42"/>
      <c r="C258" s="40"/>
      <c r="D258" s="164"/>
      <c r="E258" s="164"/>
      <c r="F258" s="164"/>
      <c r="G258" s="164"/>
      <c r="H258" s="45" t="s">
        <v>9</v>
      </c>
      <c r="I258" s="40"/>
      <c r="J258" s="40"/>
      <c r="K258" s="40"/>
    </row>
    <row r="259" spans="1:11" ht="16.5">
      <c r="A259" s="42" t="s">
        <v>7</v>
      </c>
      <c r="B259" s="42"/>
      <c r="C259" s="40"/>
      <c r="D259" s="164"/>
      <c r="E259" s="164"/>
      <c r="F259" s="164"/>
      <c r="G259" s="164"/>
      <c r="H259" s="45" t="s">
        <v>26</v>
      </c>
      <c r="I259" s="40"/>
      <c r="J259" s="40"/>
      <c r="K259" s="48"/>
    </row>
    <row r="260" spans="1:11" ht="16.5">
      <c r="A260" s="222" t="s">
        <v>10</v>
      </c>
      <c r="B260" s="223"/>
      <c r="C260" s="223"/>
      <c r="D260" s="223"/>
      <c r="E260" s="223"/>
      <c r="F260" s="223"/>
      <c r="G260" s="223"/>
      <c r="H260" s="223"/>
      <c r="I260" s="223"/>
      <c r="J260" s="223"/>
      <c r="K260" s="223"/>
    </row>
    <row r="261" spans="10:11" ht="16.5">
      <c r="J261" s="49"/>
      <c r="K261" s="49"/>
    </row>
    <row r="262" spans="10:11" ht="16.5">
      <c r="J262" s="49"/>
      <c r="K262" s="49"/>
    </row>
    <row r="263" spans="10:11" ht="16.5">
      <c r="J263" s="49"/>
      <c r="K263" s="49"/>
    </row>
    <row r="265" spans="10:11" ht="16.5">
      <c r="J265" s="49"/>
      <c r="K265" s="49"/>
    </row>
    <row r="267" spans="10:11" ht="16.5">
      <c r="J267" s="49"/>
      <c r="K267" s="49"/>
    </row>
    <row r="268" spans="10:11" ht="16.5">
      <c r="J268" s="49"/>
      <c r="K268" s="49"/>
    </row>
    <row r="269" spans="10:11" ht="16.5">
      <c r="J269" s="49"/>
      <c r="K269" s="49"/>
    </row>
    <row r="270" spans="10:11" ht="16.5">
      <c r="J270" s="49"/>
      <c r="K270" s="49"/>
    </row>
    <row r="271" spans="10:11" ht="16.5">
      <c r="J271" s="49"/>
      <c r="K271" s="49"/>
    </row>
    <row r="272" spans="10:11" ht="16.5">
      <c r="J272" s="49"/>
      <c r="K272" s="49"/>
    </row>
    <row r="273" spans="10:11" ht="16.5">
      <c r="J273" s="49"/>
      <c r="K273" s="49"/>
    </row>
    <row r="274" spans="10:11" ht="16.5">
      <c r="J274" s="49"/>
      <c r="K274" s="49"/>
    </row>
    <row r="275" spans="10:11" ht="16.5">
      <c r="J275" s="49"/>
      <c r="K275" s="49"/>
    </row>
    <row r="276" spans="10:11" ht="16.5">
      <c r="J276" s="49"/>
      <c r="K276" s="49"/>
    </row>
    <row r="277" spans="10:11" ht="16.5">
      <c r="J277" s="49"/>
      <c r="K277" s="49"/>
    </row>
    <row r="278" spans="10:11" ht="16.5">
      <c r="J278" s="49"/>
      <c r="K278" s="49"/>
    </row>
    <row r="279" spans="10:11" ht="16.5">
      <c r="J279" s="49"/>
      <c r="K279" s="49"/>
    </row>
    <row r="280" spans="10:11" ht="16.5">
      <c r="J280" s="49"/>
      <c r="K280" s="49"/>
    </row>
    <row r="281" spans="10:11" ht="16.5">
      <c r="J281" s="49"/>
      <c r="K281" s="49"/>
    </row>
  </sheetData>
  <autoFilter ref="L1:L280"/>
  <mergeCells count="458">
    <mergeCell ref="A169:B169"/>
    <mergeCell ref="J169:K169"/>
    <mergeCell ref="A194:B194"/>
    <mergeCell ref="A195:B195"/>
    <mergeCell ref="J194:K194"/>
    <mergeCell ref="J195:K195"/>
    <mergeCell ref="A179:B179"/>
    <mergeCell ref="A182:B182"/>
    <mergeCell ref="J192:K192"/>
    <mergeCell ref="A193:B193"/>
    <mergeCell ref="A166:B166"/>
    <mergeCell ref="J166:K166"/>
    <mergeCell ref="J167:K167"/>
    <mergeCell ref="A167:B167"/>
    <mergeCell ref="A94:B94"/>
    <mergeCell ref="J94:K94"/>
    <mergeCell ref="A231:B231"/>
    <mergeCell ref="J231:K231"/>
    <mergeCell ref="A164:B164"/>
    <mergeCell ref="J164:K164"/>
    <mergeCell ref="A165:B165"/>
    <mergeCell ref="J165:K165"/>
    <mergeCell ref="A168:B168"/>
    <mergeCell ref="J168:K168"/>
    <mergeCell ref="A162:B162"/>
    <mergeCell ref="J162:K162"/>
    <mergeCell ref="A163:B163"/>
    <mergeCell ref="J163:K163"/>
    <mergeCell ref="A91:B91"/>
    <mergeCell ref="A92:B92"/>
    <mergeCell ref="A93:B93"/>
    <mergeCell ref="J91:K91"/>
    <mergeCell ref="J92:K92"/>
    <mergeCell ref="J93:K93"/>
    <mergeCell ref="A88:B88"/>
    <mergeCell ref="A89:B89"/>
    <mergeCell ref="A90:B90"/>
    <mergeCell ref="J88:K88"/>
    <mergeCell ref="J89:K89"/>
    <mergeCell ref="J90:K90"/>
    <mergeCell ref="J87:K87"/>
    <mergeCell ref="A82:B82"/>
    <mergeCell ref="A83:B83"/>
    <mergeCell ref="J82:K82"/>
    <mergeCell ref="J83:K83"/>
    <mergeCell ref="J84:K84"/>
    <mergeCell ref="J85:K85"/>
    <mergeCell ref="A84:B84"/>
    <mergeCell ref="A85:B85"/>
    <mergeCell ref="A36:B36"/>
    <mergeCell ref="J36:K36"/>
    <mergeCell ref="J76:K76"/>
    <mergeCell ref="J77:K77"/>
    <mergeCell ref="A76:B76"/>
    <mergeCell ref="A56:B56"/>
    <mergeCell ref="A59:B59"/>
    <mergeCell ref="A49:B49"/>
    <mergeCell ref="J49:K49"/>
    <mergeCell ref="A58:B58"/>
    <mergeCell ref="J229:K229"/>
    <mergeCell ref="A230:B230"/>
    <mergeCell ref="J230:K230"/>
    <mergeCell ref="A37:B37"/>
    <mergeCell ref="J37:K37"/>
    <mergeCell ref="A161:B161"/>
    <mergeCell ref="J161:K161"/>
    <mergeCell ref="A38:B38"/>
    <mergeCell ref="A228:B228"/>
    <mergeCell ref="A229:B229"/>
    <mergeCell ref="J227:K227"/>
    <mergeCell ref="J228:K228"/>
    <mergeCell ref="A54:B54"/>
    <mergeCell ref="A110:B110"/>
    <mergeCell ref="A203:B203"/>
    <mergeCell ref="A192:B192"/>
    <mergeCell ref="A188:B188"/>
    <mergeCell ref="A184:B184"/>
    <mergeCell ref="A174:B174"/>
    <mergeCell ref="J86:K86"/>
    <mergeCell ref="J193:K193"/>
    <mergeCell ref="A211:B211"/>
    <mergeCell ref="J191:K191"/>
    <mergeCell ref="J226:K226"/>
    <mergeCell ref="A198:B198"/>
    <mergeCell ref="J198:K198"/>
    <mergeCell ref="A196:B196"/>
    <mergeCell ref="A197:B197"/>
    <mergeCell ref="J196:K196"/>
    <mergeCell ref="J197:K197"/>
    <mergeCell ref="J211:K211"/>
    <mergeCell ref="J203:K203"/>
    <mergeCell ref="A199:B199"/>
    <mergeCell ref="J199:K199"/>
    <mergeCell ref="A200:B200"/>
    <mergeCell ref="J200:K200"/>
    <mergeCell ref="J233:K233"/>
    <mergeCell ref="J224:K224"/>
    <mergeCell ref="A225:B225"/>
    <mergeCell ref="J225:K225"/>
    <mergeCell ref="J232:K232"/>
    <mergeCell ref="A232:B232"/>
    <mergeCell ref="A224:B224"/>
    <mergeCell ref="A233:B233"/>
    <mergeCell ref="A226:B226"/>
    <mergeCell ref="A227:B227"/>
    <mergeCell ref="J222:K222"/>
    <mergeCell ref="A223:B223"/>
    <mergeCell ref="J223:K223"/>
    <mergeCell ref="A220:B220"/>
    <mergeCell ref="J220:K220"/>
    <mergeCell ref="A221:B221"/>
    <mergeCell ref="J221:K221"/>
    <mergeCell ref="A222:B222"/>
    <mergeCell ref="A215:B215"/>
    <mergeCell ref="J218:K218"/>
    <mergeCell ref="A219:B219"/>
    <mergeCell ref="J219:K219"/>
    <mergeCell ref="A217:B217"/>
    <mergeCell ref="J217:K217"/>
    <mergeCell ref="A218:B218"/>
    <mergeCell ref="A213:B213"/>
    <mergeCell ref="J213:K213"/>
    <mergeCell ref="A214:B214"/>
    <mergeCell ref="J214:K214"/>
    <mergeCell ref="J186:K186"/>
    <mergeCell ref="A187:B187"/>
    <mergeCell ref="J187:K187"/>
    <mergeCell ref="A212:B212"/>
    <mergeCell ref="J212:K212"/>
    <mergeCell ref="J205:K205"/>
    <mergeCell ref="A205:B205"/>
    <mergeCell ref="A206:K206"/>
    <mergeCell ref="A210:B210"/>
    <mergeCell ref="J210:K210"/>
    <mergeCell ref="A190:B190"/>
    <mergeCell ref="J190:K190"/>
    <mergeCell ref="A191:B191"/>
    <mergeCell ref="J184:K184"/>
    <mergeCell ref="A185:B185"/>
    <mergeCell ref="J185:K185"/>
    <mergeCell ref="J188:K188"/>
    <mergeCell ref="A189:B189"/>
    <mergeCell ref="J189:K189"/>
    <mergeCell ref="A186:B186"/>
    <mergeCell ref="A234:K234"/>
    <mergeCell ref="A208:B208"/>
    <mergeCell ref="J208:K208"/>
    <mergeCell ref="A207:B207"/>
    <mergeCell ref="J207:K207"/>
    <mergeCell ref="A209:B209"/>
    <mergeCell ref="J209:K209"/>
    <mergeCell ref="J215:K215"/>
    <mergeCell ref="A216:B216"/>
    <mergeCell ref="J216:K216"/>
    <mergeCell ref="J174:K174"/>
    <mergeCell ref="A173:B173"/>
    <mergeCell ref="J173:K173"/>
    <mergeCell ref="A178:K178"/>
    <mergeCell ref="A177:B177"/>
    <mergeCell ref="A176:B176"/>
    <mergeCell ref="J176:K176"/>
    <mergeCell ref="A175:K175"/>
    <mergeCell ref="J177:K177"/>
    <mergeCell ref="J179:K179"/>
    <mergeCell ref="A180:B180"/>
    <mergeCell ref="J180:K180"/>
    <mergeCell ref="A204:B204"/>
    <mergeCell ref="J204:K204"/>
    <mergeCell ref="A201:K201"/>
    <mergeCell ref="A202:B202"/>
    <mergeCell ref="J202:K202"/>
    <mergeCell ref="A181:B181"/>
    <mergeCell ref="J181:K181"/>
    <mergeCell ref="J182:K182"/>
    <mergeCell ref="A183:B183"/>
    <mergeCell ref="J183:K183"/>
    <mergeCell ref="A143:B143"/>
    <mergeCell ref="J143:K143"/>
    <mergeCell ref="J146:K146"/>
    <mergeCell ref="A147:B147"/>
    <mergeCell ref="J147:K147"/>
    <mergeCell ref="A144:B144"/>
    <mergeCell ref="J144:K144"/>
    <mergeCell ref="J145:K145"/>
    <mergeCell ref="A146:B146"/>
    <mergeCell ref="A141:B141"/>
    <mergeCell ref="J141:K141"/>
    <mergeCell ref="A142:B142"/>
    <mergeCell ref="J142:K142"/>
    <mergeCell ref="A145:B145"/>
    <mergeCell ref="A139:B139"/>
    <mergeCell ref="J139:K139"/>
    <mergeCell ref="A140:B140"/>
    <mergeCell ref="J140:K140"/>
    <mergeCell ref="A137:B137"/>
    <mergeCell ref="J137:K137"/>
    <mergeCell ref="A138:B138"/>
    <mergeCell ref="J138:K138"/>
    <mergeCell ref="A135:B135"/>
    <mergeCell ref="J135:K135"/>
    <mergeCell ref="A136:B136"/>
    <mergeCell ref="J136:K136"/>
    <mergeCell ref="A133:B133"/>
    <mergeCell ref="J133:K133"/>
    <mergeCell ref="A134:B134"/>
    <mergeCell ref="J134:K134"/>
    <mergeCell ref="A131:B131"/>
    <mergeCell ref="J131:K131"/>
    <mergeCell ref="A132:B132"/>
    <mergeCell ref="J132:K132"/>
    <mergeCell ref="A129:B129"/>
    <mergeCell ref="J129:K129"/>
    <mergeCell ref="A130:B130"/>
    <mergeCell ref="J130:K130"/>
    <mergeCell ref="A127:B127"/>
    <mergeCell ref="J127:K127"/>
    <mergeCell ref="A128:B128"/>
    <mergeCell ref="J128:K128"/>
    <mergeCell ref="A125:B125"/>
    <mergeCell ref="J125:K125"/>
    <mergeCell ref="A126:B126"/>
    <mergeCell ref="J126:K126"/>
    <mergeCell ref="A123:B123"/>
    <mergeCell ref="J123:K123"/>
    <mergeCell ref="A124:B124"/>
    <mergeCell ref="J124:K124"/>
    <mergeCell ref="A122:B122"/>
    <mergeCell ref="J122:K122"/>
    <mergeCell ref="J113:K113"/>
    <mergeCell ref="A116:K116"/>
    <mergeCell ref="A117:B117"/>
    <mergeCell ref="J117:K117"/>
    <mergeCell ref="A115:B115"/>
    <mergeCell ref="J115:K115"/>
    <mergeCell ref="A113:B113"/>
    <mergeCell ref="A114:B114"/>
    <mergeCell ref="J121:K121"/>
    <mergeCell ref="A112:B112"/>
    <mergeCell ref="A111:B111"/>
    <mergeCell ref="J114:K114"/>
    <mergeCell ref="J118:K118"/>
    <mergeCell ref="C119:K119"/>
    <mergeCell ref="A119:B119"/>
    <mergeCell ref="J112:K112"/>
    <mergeCell ref="A109:B109"/>
    <mergeCell ref="J109:K109"/>
    <mergeCell ref="J110:K110"/>
    <mergeCell ref="J111:K111"/>
    <mergeCell ref="A107:B107"/>
    <mergeCell ref="J107:K107"/>
    <mergeCell ref="A108:B108"/>
    <mergeCell ref="J108:K108"/>
    <mergeCell ref="A55:B55"/>
    <mergeCell ref="J72:K72"/>
    <mergeCell ref="A60:B60"/>
    <mergeCell ref="A65:B65"/>
    <mergeCell ref="A67:B67"/>
    <mergeCell ref="J61:K61"/>
    <mergeCell ref="A66:B66"/>
    <mergeCell ref="A64:B64"/>
    <mergeCell ref="A61:B61"/>
    <mergeCell ref="J64:K64"/>
    <mergeCell ref="A95:B95"/>
    <mergeCell ref="A72:B72"/>
    <mergeCell ref="J74:K74"/>
    <mergeCell ref="J95:K95"/>
    <mergeCell ref="J73:K73"/>
    <mergeCell ref="A78:B78"/>
    <mergeCell ref="A79:B79"/>
    <mergeCell ref="J78:K78"/>
    <mergeCell ref="A87:B87"/>
    <mergeCell ref="A86:B86"/>
    <mergeCell ref="A19:B19"/>
    <mergeCell ref="A22:B22"/>
    <mergeCell ref="A23:B23"/>
    <mergeCell ref="A29:B29"/>
    <mergeCell ref="A24:B24"/>
    <mergeCell ref="A28:B28"/>
    <mergeCell ref="A25:B25"/>
    <mergeCell ref="A26:B26"/>
    <mergeCell ref="A27:B27"/>
    <mergeCell ref="A18:B18"/>
    <mergeCell ref="J51:K51"/>
    <mergeCell ref="J53:K53"/>
    <mergeCell ref="A20:B20"/>
    <mergeCell ref="A21:B21"/>
    <mergeCell ref="A52:K52"/>
    <mergeCell ref="J50:K50"/>
    <mergeCell ref="A51:B51"/>
    <mergeCell ref="J22:K22"/>
    <mergeCell ref="J23:K23"/>
    <mergeCell ref="J65:K65"/>
    <mergeCell ref="A63:B63"/>
    <mergeCell ref="A62:B62"/>
    <mergeCell ref="J24:K24"/>
    <mergeCell ref="J25:K25"/>
    <mergeCell ref="J54:K54"/>
    <mergeCell ref="J63:K63"/>
    <mergeCell ref="J55:K55"/>
    <mergeCell ref="J30:K30"/>
    <mergeCell ref="J59:K59"/>
    <mergeCell ref="J56:K56"/>
    <mergeCell ref="J38:K38"/>
    <mergeCell ref="A57:K57"/>
    <mergeCell ref="J18:K18"/>
    <mergeCell ref="J19:K19"/>
    <mergeCell ref="J20:K20"/>
    <mergeCell ref="J21:K21"/>
    <mergeCell ref="A31:B31"/>
    <mergeCell ref="A30:B30"/>
    <mergeCell ref="J26:K26"/>
    <mergeCell ref="A9:D9"/>
    <mergeCell ref="A11:K11"/>
    <mergeCell ref="A17:B17"/>
    <mergeCell ref="J17:K17"/>
    <mergeCell ref="A15:K15"/>
    <mergeCell ref="J16:K16"/>
    <mergeCell ref="A16:B16"/>
    <mergeCell ref="A12:K12"/>
    <mergeCell ref="A239:B239"/>
    <mergeCell ref="J239:K239"/>
    <mergeCell ref="A1:K1"/>
    <mergeCell ref="A14:B14"/>
    <mergeCell ref="J14:K14"/>
    <mergeCell ref="A3:K3"/>
    <mergeCell ref="A2:K2"/>
    <mergeCell ref="A4:K4"/>
    <mergeCell ref="A7:D7"/>
    <mergeCell ref="A8:K8"/>
    <mergeCell ref="A260:K260"/>
    <mergeCell ref="A246:K246"/>
    <mergeCell ref="E243:F243"/>
    <mergeCell ref="A240:B240"/>
    <mergeCell ref="J240:K240"/>
    <mergeCell ref="A244:K244"/>
    <mergeCell ref="A243:D243"/>
    <mergeCell ref="A247:K247"/>
    <mergeCell ref="A235:B235"/>
    <mergeCell ref="J235:K235"/>
    <mergeCell ref="A236:B236"/>
    <mergeCell ref="A238:B238"/>
    <mergeCell ref="J238:K238"/>
    <mergeCell ref="J237:K237"/>
    <mergeCell ref="J236:K236"/>
    <mergeCell ref="A237:B237"/>
    <mergeCell ref="J27:K27"/>
    <mergeCell ref="J28:K28"/>
    <mergeCell ref="J29:K29"/>
    <mergeCell ref="A53:B53"/>
    <mergeCell ref="J31:K31"/>
    <mergeCell ref="J32:K32"/>
    <mergeCell ref="J33:K33"/>
    <mergeCell ref="A33:B33"/>
    <mergeCell ref="A34:B34"/>
    <mergeCell ref="A32:B32"/>
    <mergeCell ref="A50:B50"/>
    <mergeCell ref="A35:B35"/>
    <mergeCell ref="J34:K34"/>
    <mergeCell ref="J68:K68"/>
    <mergeCell ref="J35:K35"/>
    <mergeCell ref="J62:K62"/>
    <mergeCell ref="J67:K67"/>
    <mergeCell ref="J58:K58"/>
    <mergeCell ref="J60:K60"/>
    <mergeCell ref="A43:B43"/>
    <mergeCell ref="A69:B69"/>
    <mergeCell ref="A68:B68"/>
    <mergeCell ref="A77:B77"/>
    <mergeCell ref="J102:K102"/>
    <mergeCell ref="J75:K75"/>
    <mergeCell ref="J69:K69"/>
    <mergeCell ref="A73:B73"/>
    <mergeCell ref="A74:B74"/>
    <mergeCell ref="A75:B75"/>
    <mergeCell ref="A98:B98"/>
    <mergeCell ref="A97:K97"/>
    <mergeCell ref="A100:B100"/>
    <mergeCell ref="J96:K96"/>
    <mergeCell ref="J79:K79"/>
    <mergeCell ref="J80:K80"/>
    <mergeCell ref="J81:K81"/>
    <mergeCell ref="A81:B81"/>
    <mergeCell ref="J100:K100"/>
    <mergeCell ref="A99:B99"/>
    <mergeCell ref="A96:B96"/>
    <mergeCell ref="J106:K106"/>
    <mergeCell ref="J105:K105"/>
    <mergeCell ref="J99:K99"/>
    <mergeCell ref="A103:B103"/>
    <mergeCell ref="J103:K103"/>
    <mergeCell ref="A148:B148"/>
    <mergeCell ref="A149:B149"/>
    <mergeCell ref="J66:K66"/>
    <mergeCell ref="J70:K70"/>
    <mergeCell ref="A70:B70"/>
    <mergeCell ref="A101:K101"/>
    <mergeCell ref="A102:B102"/>
    <mergeCell ref="A104:B104"/>
    <mergeCell ref="J104:K104"/>
    <mergeCell ref="A106:B106"/>
    <mergeCell ref="A150:B150"/>
    <mergeCell ref="J98:K98"/>
    <mergeCell ref="A71:B71"/>
    <mergeCell ref="J71:K71"/>
    <mergeCell ref="A105:B105"/>
    <mergeCell ref="A80:B80"/>
    <mergeCell ref="A120:B120"/>
    <mergeCell ref="J120:K120"/>
    <mergeCell ref="A121:B121"/>
    <mergeCell ref="A118:B118"/>
    <mergeCell ref="A151:B151"/>
    <mergeCell ref="A152:B152"/>
    <mergeCell ref="A160:B160"/>
    <mergeCell ref="J148:K148"/>
    <mergeCell ref="J149:K149"/>
    <mergeCell ref="J150:K150"/>
    <mergeCell ref="J151:K151"/>
    <mergeCell ref="J152:K152"/>
    <mergeCell ref="J160:K160"/>
    <mergeCell ref="A153:B153"/>
    <mergeCell ref="A154:B154"/>
    <mergeCell ref="J153:K153"/>
    <mergeCell ref="J154:K154"/>
    <mergeCell ref="A155:B155"/>
    <mergeCell ref="A156:B156"/>
    <mergeCell ref="A157:B157"/>
    <mergeCell ref="J155:K155"/>
    <mergeCell ref="J156:K156"/>
    <mergeCell ref="J157:K157"/>
    <mergeCell ref="A158:B158"/>
    <mergeCell ref="A159:B159"/>
    <mergeCell ref="J158:K158"/>
    <mergeCell ref="J159:K159"/>
    <mergeCell ref="J43:K43"/>
    <mergeCell ref="A39:B39"/>
    <mergeCell ref="A40:B40"/>
    <mergeCell ref="A41:B41"/>
    <mergeCell ref="A42:B42"/>
    <mergeCell ref="J39:K39"/>
    <mergeCell ref="J40:K40"/>
    <mergeCell ref="J41:K41"/>
    <mergeCell ref="J42:K42"/>
    <mergeCell ref="A44:B44"/>
    <mergeCell ref="A45:B45"/>
    <mergeCell ref="J44:K44"/>
    <mergeCell ref="J45:K45"/>
    <mergeCell ref="A46:B46"/>
    <mergeCell ref="A47:B47"/>
    <mergeCell ref="A48:B48"/>
    <mergeCell ref="J46:K46"/>
    <mergeCell ref="J47:K47"/>
    <mergeCell ref="J48:K48"/>
    <mergeCell ref="A170:B170"/>
    <mergeCell ref="J170:K170"/>
    <mergeCell ref="A171:B171"/>
    <mergeCell ref="A172:B172"/>
    <mergeCell ref="J171:K171"/>
    <mergeCell ref="J172:K172"/>
  </mergeCells>
  <printOptions horizontalCentered="1" verticalCentered="1"/>
  <pageMargins left="0.15748031496062992" right="0" top="0.1968503937007874" bottom="0.3937007874015748" header="0.1968503937007874" footer="0"/>
  <pageSetup horizontalDpi="600" verticalDpi="600" orientation="landscape" paperSize="9" scale="80"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29112</dc:creator>
  <cp:keywords/>
  <dc:description/>
  <cp:lastModifiedBy>29112</cp:lastModifiedBy>
  <cp:lastPrinted>2016-01-26T09:03:52Z</cp:lastPrinted>
  <dcterms:created xsi:type="dcterms:W3CDTF">2014-10-13T05:30:54Z</dcterms:created>
  <dcterms:modified xsi:type="dcterms:W3CDTF">2016-01-29T09:13:08Z</dcterms:modified>
  <cp:category/>
  <cp:version/>
  <cp:contentType/>
  <cp:contentStatus/>
</cp:coreProperties>
</file>