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230\Desktop\"/>
    </mc:Choice>
  </mc:AlternateContent>
  <xr:revisionPtr revIDLastSave="0" documentId="13_ncr:1_{C5CA6FC1-EC1E-47BB-B021-26F02F8BC7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退範例" sheetId="8" r:id="rId1"/>
    <sheet name="兼領月退範例" sheetId="7" r:id="rId2"/>
  </sheets>
  <definedNames>
    <definedName name="_xlnm.Print_Area" localSheetId="0">月退範例!$A$1:$G$28</definedName>
    <definedName name="_xlnm.Print_Area" localSheetId="1">兼領月退範例!$A$1:$G$20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8" l="1"/>
  <c r="G20" i="8"/>
  <c r="G21" i="8"/>
  <c r="G22" i="8"/>
  <c r="G19" i="8"/>
  <c r="G18" i="7"/>
  <c r="G22" i="7" s="1"/>
  <c r="G19" i="7"/>
  <c r="G20" i="7"/>
  <c r="G21" i="7"/>
  <c r="G17" i="7"/>
  <c r="G16" i="8"/>
  <c r="G15" i="8"/>
  <c r="G14" i="8"/>
  <c r="G13" i="8"/>
  <c r="G12" i="8"/>
  <c r="G11" i="8"/>
  <c r="E6" i="8"/>
  <c r="C4" i="8" s="1"/>
  <c r="G12" i="7"/>
  <c r="G13" i="7"/>
  <c r="G14" i="7"/>
  <c r="G15" i="7" s="1"/>
  <c r="G11" i="7"/>
  <c r="E6" i="7"/>
  <c r="C4" i="7"/>
  <c r="G24" i="8" l="1"/>
  <c r="G23" i="7"/>
  <c r="D9" i="7" s="1"/>
  <c r="G17" i="8"/>
  <c r="G25" i="8" l="1"/>
  <c r="D9" i="8" s="1"/>
</calcChain>
</file>

<file path=xl/sharedStrings.xml><?xml version="1.0" encoding="utf-8"?>
<sst xmlns="http://schemas.openxmlformats.org/spreadsheetml/2006/main" count="79" uniqueCount="45">
  <si>
    <t>支(兼)領比例(D)</t>
    <phoneticPr fontId="4" type="noConversion"/>
  </si>
  <si>
    <t>應領之一次退休金金額
E=(A+B)*C*D</t>
    <phoneticPr fontId="4" type="noConversion"/>
  </si>
  <si>
    <t>支領起訖時間</t>
    <phoneticPr fontId="4" type="noConversion"/>
  </si>
  <si>
    <t>俸(薪)額
(A)</t>
    <phoneticPr fontId="4" type="noConversion"/>
  </si>
  <si>
    <t>俸(薪)額
(F)</t>
    <phoneticPr fontId="4" type="noConversion"/>
  </si>
  <si>
    <t>元</t>
    <phoneticPr fontId="4" type="noConversion"/>
  </si>
  <si>
    <t>支(兼)領比例
(J)</t>
    <phoneticPr fontId="4" type="noConversion"/>
  </si>
  <si>
    <r>
      <t xml:space="preserve">小計
</t>
    </r>
    <r>
      <rPr>
        <sz val="12"/>
        <rFont val="標楷體"/>
        <family val="4"/>
        <charset val="136"/>
      </rPr>
      <t>=(F*G+H)*I*J</t>
    </r>
    <phoneticPr fontId="4" type="noConversion"/>
  </si>
  <si>
    <t>發給月數
(I)</t>
    <phoneticPr fontId="4" type="noConversion"/>
  </si>
  <si>
    <t>本人實物代金(B)</t>
    <phoneticPr fontId="4" type="noConversion"/>
  </si>
  <si>
    <t>本人實物代金(H)</t>
    <phoneticPr fontId="4" type="noConversion"/>
  </si>
  <si>
    <r>
      <t>(</t>
    </r>
    <r>
      <rPr>
        <sz val="14"/>
        <rFont val="標楷體"/>
        <family val="4"/>
        <charset val="136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應領之一次退休金金額：</t>
    </r>
    <phoneticPr fontId="4" type="noConversion"/>
  </si>
  <si>
    <t>發給基數
©</t>
    <phoneticPr fontId="4" type="noConversion"/>
  </si>
  <si>
    <t>基本資料：</t>
    <phoneticPr fontId="4" type="noConversion"/>
  </si>
  <si>
    <t>94.1.1-100.6.30</t>
    <phoneticPr fontId="4" type="noConversion"/>
  </si>
  <si>
    <t>100.7.1-106.12.31</t>
    <phoneticPr fontId="4" type="noConversion"/>
  </si>
  <si>
    <t xml:space="preserve">製表：                           </t>
    <phoneticPr fontId="4" type="noConversion"/>
  </si>
  <si>
    <t xml:space="preserve">支領百分比(G)
</t>
    <phoneticPr fontId="4" type="noConversion"/>
  </si>
  <si>
    <r>
      <t>退休金餘額計算</t>
    </r>
    <r>
      <rPr>
        <sz val="14"/>
        <rFont val="Times New Roman"/>
        <family val="1"/>
      </rPr>
      <t>:</t>
    </r>
    <phoneticPr fontId="4" type="noConversion"/>
  </si>
  <si>
    <t>90.2.1--93.12.31</t>
    <phoneticPr fontId="4" type="noConversion"/>
  </si>
  <si>
    <r>
      <t>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  <r>
      <rPr>
        <sz val="14"/>
        <color indexed="10"/>
        <rFont val="Times New Roman"/>
        <family val="1"/>
      </rPr>
      <t>87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月迄今已支領月退休金金額：</t>
    </r>
    <phoneticPr fontId="4" type="noConversion"/>
  </si>
  <si>
    <t>87.6.1-87.6.30</t>
    <phoneticPr fontId="4" type="noConversion"/>
  </si>
  <si>
    <t>87.7.1-89.12.31</t>
    <phoneticPr fontId="4" type="noConversion"/>
  </si>
  <si>
    <t>90.1.1--93.12.31</t>
    <phoneticPr fontId="4" type="noConversion"/>
  </si>
  <si>
    <t>111.7.1-111.8.31</t>
    <phoneticPr fontId="4" type="noConversion"/>
  </si>
  <si>
    <t>107.1.1-107.6.30</t>
    <phoneticPr fontId="4" type="noConversion"/>
  </si>
  <si>
    <t>109.1.1-109.12.31</t>
    <phoneticPr fontId="4" type="noConversion"/>
  </si>
  <si>
    <t>110.1.1-110.12.31</t>
    <phoneticPr fontId="4" type="noConversion"/>
  </si>
  <si>
    <t>111.1.1-111.6.30</t>
    <phoneticPr fontId="4" type="noConversion"/>
  </si>
  <si>
    <t>年改前合計</t>
    <phoneticPr fontId="4" type="noConversion"/>
  </si>
  <si>
    <t>107.7.1-108.12.31</t>
    <phoneticPr fontId="4" type="noConversion"/>
  </si>
  <si>
    <t>年改後合計</t>
    <phoneticPr fontId="4" type="noConversion"/>
  </si>
  <si>
    <t>已領月退休金總計</t>
    <phoneticPr fontId="4" type="noConversion"/>
  </si>
  <si>
    <r>
      <t>(</t>
    </r>
    <r>
      <rPr>
        <sz val="14"/>
        <rFont val="標楷體"/>
        <family val="4"/>
        <charset val="136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截至</t>
    </r>
    <r>
      <rPr>
        <sz val="14"/>
        <color rgb="FFFF0000"/>
        <rFont val="Times New Roman"/>
        <family val="1"/>
      </rPr>
      <t>111</t>
    </r>
    <r>
      <rPr>
        <sz val="14"/>
        <color rgb="FFFF0000"/>
        <rFont val="標楷體"/>
        <family val="4"/>
        <charset val="136"/>
      </rPr>
      <t>年8月</t>
    </r>
    <r>
      <rPr>
        <sz val="14"/>
        <color rgb="FFFF0000"/>
        <rFont val="Times New Roman"/>
        <family val="1"/>
      </rPr>
      <t>31</t>
    </r>
    <r>
      <rPr>
        <sz val="14"/>
        <color rgb="FFFF0000"/>
        <rFont val="標楷體"/>
        <family val="4"/>
        <charset val="136"/>
      </rPr>
      <t>日</t>
    </r>
    <r>
      <rPr>
        <sz val="14"/>
        <rFont val="標楷體"/>
        <family val="4"/>
        <charset val="136"/>
      </rPr>
      <t>已支領月退休金額度已超過應領之一次退休金金額</t>
    </r>
    <r>
      <rPr>
        <sz val="14"/>
        <rFont val="Times New Roman"/>
        <family val="4"/>
      </rPr>
      <t>,</t>
    </r>
    <r>
      <rPr>
        <sz val="14"/>
        <rFont val="標楷體"/>
        <family val="4"/>
        <charset val="136"/>
      </rPr>
      <t>故餘額為</t>
    </r>
    <r>
      <rPr>
        <sz val="14"/>
        <color rgb="FFFF0000"/>
        <rFont val="Times New Roman"/>
        <family val="4"/>
      </rPr>
      <t>0</t>
    </r>
    <r>
      <rPr>
        <sz val="14"/>
        <rFont val="標楷體"/>
        <family val="4"/>
        <charset val="136"/>
      </rPr>
      <t>元</t>
    </r>
    <phoneticPr fontId="4" type="noConversion"/>
  </si>
  <si>
    <t>發給月數
(L)</t>
    <phoneticPr fontId="4" type="noConversion"/>
  </si>
  <si>
    <t>小計
=K*L</t>
    <phoneticPr fontId="4" type="noConversion"/>
  </si>
  <si>
    <r>
      <t xml:space="preserve">退撫新制實施前兼月退休金(K)
(依重審函填列)
</t>
    </r>
    <r>
      <rPr>
        <sz val="12"/>
        <color rgb="FFFF0000"/>
        <rFont val="標楷體"/>
        <family val="4"/>
        <charset val="136"/>
      </rPr>
      <t>(111.7.1起調高2%)</t>
    </r>
    <phoneticPr fontId="4" type="noConversion"/>
  </si>
  <si>
    <r>
      <t xml:space="preserve">退撫新制實施前月退休金(K)
(依重審函填列)
</t>
    </r>
    <r>
      <rPr>
        <sz val="12"/>
        <color rgb="FFFF0000"/>
        <rFont val="標楷體"/>
        <family val="4"/>
        <charset val="136"/>
      </rPr>
      <t>(111.7.1起調高2%)</t>
    </r>
    <phoneticPr fontId="4" type="noConversion"/>
  </si>
  <si>
    <r>
      <t>歷年已領月退休金紀錄單
兼領月退休金人員</t>
    </r>
    <r>
      <rPr>
        <b/>
        <sz val="18"/>
        <color indexed="10"/>
        <rFont val="標楷體"/>
        <family val="4"/>
        <charset val="136"/>
      </rPr>
      <t>○○○</t>
    </r>
    <r>
      <rPr>
        <b/>
        <sz val="18"/>
        <rFont val="標楷體"/>
        <family val="4"/>
        <charset val="136"/>
      </rPr>
      <t>退休金差額試算表
(新制施行前部分)</t>
    </r>
    <phoneticPr fontId="4" type="noConversion"/>
  </si>
  <si>
    <r>
      <t>歷年已領月退休金紀錄單
領月退休金人員</t>
    </r>
    <r>
      <rPr>
        <b/>
        <sz val="18"/>
        <color indexed="10"/>
        <rFont val="標楷體"/>
        <family val="4"/>
        <charset val="136"/>
      </rPr>
      <t>○○○</t>
    </r>
    <r>
      <rPr>
        <b/>
        <sz val="18"/>
        <rFont val="標楷體"/>
        <family val="4"/>
        <charset val="136"/>
      </rPr>
      <t>退休金差額試算表
(新制施行前部分)</t>
    </r>
    <phoneticPr fontId="4" type="noConversion"/>
  </si>
  <si>
    <r>
      <t>(二)</t>
    </r>
    <r>
      <rPr>
        <sz val="14"/>
        <color rgb="FFFF0000"/>
        <rFont val="標楷體"/>
        <family val="4"/>
        <charset val="136"/>
      </rPr>
      <t>90年2月</t>
    </r>
    <r>
      <rPr>
        <sz val="14"/>
        <rFont val="標楷體"/>
        <family val="4"/>
        <charset val="136"/>
      </rPr>
      <t>迄今已兼領月退休金金額：</t>
    </r>
    <phoneticPr fontId="4" type="noConversion"/>
  </si>
  <si>
    <r>
      <t>故○員係90年2月1日退休，於111年8月25日亡故
服務年資：舊制34年4個月
核定年資：舊制34年
退休時薪(俸)點:625薪點
支給百分比：舊制95%</t>
    </r>
    <r>
      <rPr>
        <sz val="14"/>
        <color rgb="FFFF0000"/>
        <rFont val="標楷體"/>
        <family val="4"/>
        <charset val="136"/>
      </rPr>
      <t>兼領1/2一次退休金及1/2月退休金
            (舊制百分比可至退撫整合平台查詢)</t>
    </r>
    <phoneticPr fontId="4" type="noConversion"/>
  </si>
  <si>
    <r>
      <t>故</t>
    </r>
    <r>
      <rPr>
        <sz val="14"/>
        <color indexed="10"/>
        <rFont val="標楷體"/>
        <family val="4"/>
        <charset val="136"/>
      </rPr>
      <t>○</t>
    </r>
    <r>
      <rPr>
        <sz val="14"/>
        <color indexed="8"/>
        <rFont val="標楷體"/>
        <family val="4"/>
        <charset val="136"/>
      </rPr>
      <t>員係</t>
    </r>
    <r>
      <rPr>
        <sz val="14"/>
        <color indexed="10"/>
        <rFont val="標楷體"/>
        <family val="4"/>
        <charset val="136"/>
      </rPr>
      <t>87年6月1日</t>
    </r>
    <r>
      <rPr>
        <sz val="14"/>
        <color indexed="8"/>
        <rFont val="標楷體"/>
        <family val="4"/>
        <charset val="136"/>
      </rPr>
      <t>退休，於</t>
    </r>
    <r>
      <rPr>
        <sz val="14"/>
        <color indexed="10"/>
        <rFont val="標楷體"/>
        <family val="4"/>
        <charset val="136"/>
      </rPr>
      <t>111年8月25日</t>
    </r>
    <r>
      <rPr>
        <sz val="14"/>
        <color indexed="8"/>
        <rFont val="標楷體"/>
        <family val="4"/>
        <charset val="136"/>
      </rPr>
      <t>亡故
服務年資：舊制</t>
    </r>
    <r>
      <rPr>
        <sz val="14"/>
        <color indexed="10"/>
        <rFont val="標楷體"/>
        <family val="4"/>
        <charset val="136"/>
      </rPr>
      <t>34</t>
    </r>
    <r>
      <rPr>
        <sz val="14"/>
        <color indexed="8"/>
        <rFont val="標楷體"/>
        <family val="4"/>
        <charset val="136"/>
      </rPr>
      <t>年4個月
核定年資：舊制</t>
    </r>
    <r>
      <rPr>
        <sz val="14"/>
        <color indexed="10"/>
        <rFont val="標楷體"/>
        <family val="4"/>
        <charset val="136"/>
      </rPr>
      <t>34</t>
    </r>
    <r>
      <rPr>
        <sz val="14"/>
        <color indexed="8"/>
        <rFont val="標楷體"/>
        <family val="4"/>
        <charset val="136"/>
      </rPr>
      <t>年
退休時薪(俸)點:</t>
    </r>
    <r>
      <rPr>
        <sz val="14"/>
        <color indexed="10"/>
        <rFont val="標楷體"/>
        <family val="4"/>
        <charset val="136"/>
      </rPr>
      <t>625</t>
    </r>
    <r>
      <rPr>
        <sz val="14"/>
        <color indexed="8"/>
        <rFont val="標楷體"/>
        <family val="4"/>
        <charset val="136"/>
      </rPr>
      <t>薪點
支給百分比：舊制</t>
    </r>
    <r>
      <rPr>
        <sz val="14"/>
        <color indexed="10"/>
        <rFont val="標楷體"/>
        <family val="4"/>
        <charset val="136"/>
      </rPr>
      <t>94</t>
    </r>
    <r>
      <rPr>
        <sz val="14"/>
        <color indexed="8"/>
        <rFont val="標楷體"/>
        <family val="4"/>
        <charset val="136"/>
      </rPr>
      <t>%</t>
    </r>
    <r>
      <rPr>
        <sz val="14"/>
        <color theme="1"/>
        <rFont val="標楷體"/>
        <family val="4"/>
        <charset val="136"/>
      </rPr>
      <t>(可至退撫整合平台查詢)</t>
    </r>
    <phoneticPr fontId="4" type="noConversion"/>
  </si>
  <si>
    <r>
      <t>備註：</t>
    </r>
    <r>
      <rPr>
        <sz val="12"/>
        <color rgb="FFFF0000"/>
        <rFont val="Times New Roman"/>
        <family val="1"/>
      </rPr>
      <t>34</t>
    </r>
    <r>
      <rPr>
        <sz val="12"/>
        <color rgb="FFFF0000"/>
        <rFont val="標楷體"/>
        <family val="4"/>
        <charset val="136"/>
      </rPr>
      <t>年為</t>
    </r>
    <r>
      <rPr>
        <sz val="12"/>
        <color rgb="FFFF0000"/>
        <rFont val="Times New Roman"/>
        <family val="1"/>
      </rPr>
      <t>61</t>
    </r>
    <r>
      <rPr>
        <sz val="12"/>
        <color rgb="FFFF0000"/>
        <rFont val="標楷體"/>
        <family val="4"/>
        <charset val="136"/>
      </rPr>
      <t>個基數(最高30年61個基數)</t>
    </r>
    <phoneticPr fontId="4" type="noConversion"/>
  </si>
  <si>
    <t>備註：34年為61個基數(最高30年61個基數)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</si>
</sst>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.0%"/>
  </numFmts>
  <fonts count="2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標楷體"/>
      <family val="4"/>
      <charset val="136"/>
    </font>
    <font>
      <b/>
      <sz val="18"/>
      <color indexed="10"/>
      <name val="標楷體"/>
      <family val="4"/>
      <charset val="136"/>
    </font>
    <font>
      <sz val="12"/>
      <color indexed="10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color rgb="FFFF0000"/>
      <name val="Times New Roman"/>
      <family val="1"/>
    </font>
    <font>
      <sz val="14"/>
      <color rgb="FFFF0000"/>
      <name val="Times New Roman"/>
      <family val="4"/>
    </font>
    <font>
      <sz val="14"/>
      <name val="Times New Roman"/>
      <family val="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2" fontId="5" fillId="0" borderId="1" xfId="1" applyNumberFormat="1" applyFont="1" applyBorder="1" applyAlignment="1">
      <alignment vertical="center"/>
    </xf>
    <xf numFmtId="12" fontId="5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7" fontId="5" fillId="0" borderId="2" xfId="0" applyNumberFormat="1" applyFont="1" applyBorder="1" applyAlignment="1">
      <alignment horizontal="left" vertical="center"/>
    </xf>
    <xf numFmtId="177" fontId="13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6" fontId="13" fillId="0" borderId="1" xfId="1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177" fontId="13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177" fontId="13" fillId="3" borderId="1" xfId="1" applyNumberFormat="1" applyFont="1" applyFill="1" applyBorder="1" applyAlignment="1">
      <alignment vertical="center"/>
    </xf>
    <xf numFmtId="177" fontId="13" fillId="3" borderId="1" xfId="1" applyNumberFormat="1" applyFont="1" applyFill="1" applyBorder="1" applyAlignment="1">
      <alignment horizontal="right" vertical="center"/>
    </xf>
    <xf numFmtId="177" fontId="5" fillId="4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177" fontId="13" fillId="0" borderId="1" xfId="1" applyNumberFormat="1" applyFont="1" applyFill="1" applyBorder="1" applyAlignment="1">
      <alignment vertical="center"/>
    </xf>
    <xf numFmtId="177" fontId="5" fillId="3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77" fontId="13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177" fontId="13" fillId="2" borderId="3" xfId="1" applyNumberFormat="1" applyFont="1" applyFill="1" applyBorder="1" applyAlignment="1">
      <alignment horizontal="center" vertical="center"/>
    </xf>
    <xf numFmtId="177" fontId="13" fillId="2" borderId="4" xfId="1" applyNumberFormat="1" applyFont="1" applyFill="1" applyBorder="1" applyAlignment="1">
      <alignment horizontal="center" vertical="center"/>
    </xf>
    <xf numFmtId="177" fontId="13" fillId="2" borderId="5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77" fontId="13" fillId="0" borderId="2" xfId="1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7" fontId="13" fillId="0" borderId="1" xfId="1" applyNumberFormat="1" applyFont="1" applyBorder="1" applyAlignment="1">
      <alignment vertical="center"/>
    </xf>
    <xf numFmtId="177" fontId="15" fillId="0" borderId="1" xfId="1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5" fillId="3" borderId="3" xfId="1" applyNumberFormat="1" applyFont="1" applyFill="1" applyBorder="1" applyAlignment="1">
      <alignment horizontal="right" vertical="center"/>
    </xf>
    <xf numFmtId="177" fontId="5" fillId="3" borderId="4" xfId="1" applyNumberFormat="1" applyFont="1" applyFill="1" applyBorder="1" applyAlignment="1">
      <alignment horizontal="right" vertical="center"/>
    </xf>
    <xf numFmtId="177" fontId="5" fillId="3" borderId="5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177" fontId="13" fillId="0" borderId="3" xfId="1" applyNumberFormat="1" applyFont="1" applyFill="1" applyBorder="1" applyAlignment="1">
      <alignment horizontal="center" vertical="center"/>
    </xf>
    <xf numFmtId="177" fontId="13" fillId="0" borderId="4" xfId="1" applyNumberFormat="1" applyFont="1" applyFill="1" applyBorder="1" applyAlignment="1">
      <alignment horizontal="center" vertical="center"/>
    </xf>
    <xf numFmtId="177" fontId="13" fillId="0" borderId="5" xfId="1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7" fontId="13" fillId="3" borderId="3" xfId="1" applyNumberFormat="1" applyFont="1" applyFill="1" applyBorder="1" applyAlignment="1">
      <alignment horizontal="right" vertical="center"/>
    </xf>
    <xf numFmtId="177" fontId="13" fillId="3" borderId="4" xfId="1" applyNumberFormat="1" applyFont="1" applyFill="1" applyBorder="1" applyAlignment="1">
      <alignment horizontal="right" vertical="center"/>
    </xf>
    <xf numFmtId="177" fontId="13" fillId="3" borderId="5" xfId="1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8A01-9368-46BD-AF73-F58F8AE46F92}">
  <sheetPr>
    <pageSetUpPr fitToPage="1"/>
  </sheetPr>
  <dimension ref="A1:S28"/>
  <sheetViews>
    <sheetView tabSelected="1" zoomScale="85" zoomScaleNormal="85" workbookViewId="0">
      <selection activeCell="M4" sqref="M4"/>
    </sheetView>
  </sheetViews>
  <sheetFormatPr defaultColWidth="9" defaultRowHeight="16.2" x14ac:dyDescent="0.3"/>
  <cols>
    <col min="1" max="1" width="20" style="1" customWidth="1"/>
    <col min="2" max="2" width="16.33203125" style="1" customWidth="1"/>
    <col min="3" max="3" width="12.33203125" style="1" customWidth="1"/>
    <col min="4" max="4" width="10.21875" style="1" customWidth="1"/>
    <col min="5" max="5" width="9" style="1" customWidth="1"/>
    <col min="6" max="6" width="8.44140625" style="1" customWidth="1"/>
    <col min="7" max="7" width="17.21875" style="1" customWidth="1"/>
    <col min="8" max="256" width="9" style="1"/>
    <col min="257" max="257" width="20" style="1" customWidth="1"/>
    <col min="258" max="258" width="16.33203125" style="1" customWidth="1"/>
    <col min="259" max="259" width="12.33203125" style="1" customWidth="1"/>
    <col min="260" max="260" width="10.21875" style="1" customWidth="1"/>
    <col min="261" max="261" width="9" style="1"/>
    <col min="262" max="262" width="8.44140625" style="1" customWidth="1"/>
    <col min="263" max="263" width="17.21875" style="1" customWidth="1"/>
    <col min="264" max="512" width="9" style="1"/>
    <col min="513" max="513" width="20" style="1" customWidth="1"/>
    <col min="514" max="514" width="16.33203125" style="1" customWidth="1"/>
    <col min="515" max="515" width="12.33203125" style="1" customWidth="1"/>
    <col min="516" max="516" width="10.21875" style="1" customWidth="1"/>
    <col min="517" max="517" width="9" style="1"/>
    <col min="518" max="518" width="8.44140625" style="1" customWidth="1"/>
    <col min="519" max="519" width="17.21875" style="1" customWidth="1"/>
    <col min="520" max="768" width="9" style="1"/>
    <col min="769" max="769" width="20" style="1" customWidth="1"/>
    <col min="770" max="770" width="16.33203125" style="1" customWidth="1"/>
    <col min="771" max="771" width="12.33203125" style="1" customWidth="1"/>
    <col min="772" max="772" width="10.21875" style="1" customWidth="1"/>
    <col min="773" max="773" width="9" style="1"/>
    <col min="774" max="774" width="8.44140625" style="1" customWidth="1"/>
    <col min="775" max="775" width="17.21875" style="1" customWidth="1"/>
    <col min="776" max="1024" width="9" style="1"/>
    <col min="1025" max="1025" width="20" style="1" customWidth="1"/>
    <col min="1026" max="1026" width="16.33203125" style="1" customWidth="1"/>
    <col min="1027" max="1027" width="12.33203125" style="1" customWidth="1"/>
    <col min="1028" max="1028" width="10.21875" style="1" customWidth="1"/>
    <col min="1029" max="1029" width="9" style="1"/>
    <col min="1030" max="1030" width="8.44140625" style="1" customWidth="1"/>
    <col min="1031" max="1031" width="17.21875" style="1" customWidth="1"/>
    <col min="1032" max="1280" width="9" style="1"/>
    <col min="1281" max="1281" width="20" style="1" customWidth="1"/>
    <col min="1282" max="1282" width="16.33203125" style="1" customWidth="1"/>
    <col min="1283" max="1283" width="12.33203125" style="1" customWidth="1"/>
    <col min="1284" max="1284" width="10.21875" style="1" customWidth="1"/>
    <col min="1285" max="1285" width="9" style="1"/>
    <col min="1286" max="1286" width="8.44140625" style="1" customWidth="1"/>
    <col min="1287" max="1287" width="17.21875" style="1" customWidth="1"/>
    <col min="1288" max="1536" width="9" style="1"/>
    <col min="1537" max="1537" width="20" style="1" customWidth="1"/>
    <col min="1538" max="1538" width="16.33203125" style="1" customWidth="1"/>
    <col min="1539" max="1539" width="12.33203125" style="1" customWidth="1"/>
    <col min="1540" max="1540" width="10.21875" style="1" customWidth="1"/>
    <col min="1541" max="1541" width="9" style="1"/>
    <col min="1542" max="1542" width="8.44140625" style="1" customWidth="1"/>
    <col min="1543" max="1543" width="17.21875" style="1" customWidth="1"/>
    <col min="1544" max="1792" width="9" style="1"/>
    <col min="1793" max="1793" width="20" style="1" customWidth="1"/>
    <col min="1794" max="1794" width="16.33203125" style="1" customWidth="1"/>
    <col min="1795" max="1795" width="12.33203125" style="1" customWidth="1"/>
    <col min="1796" max="1796" width="10.21875" style="1" customWidth="1"/>
    <col min="1797" max="1797" width="9" style="1"/>
    <col min="1798" max="1798" width="8.44140625" style="1" customWidth="1"/>
    <col min="1799" max="1799" width="17.21875" style="1" customWidth="1"/>
    <col min="1800" max="2048" width="9" style="1"/>
    <col min="2049" max="2049" width="20" style="1" customWidth="1"/>
    <col min="2050" max="2050" width="16.33203125" style="1" customWidth="1"/>
    <col min="2051" max="2051" width="12.33203125" style="1" customWidth="1"/>
    <col min="2052" max="2052" width="10.21875" style="1" customWidth="1"/>
    <col min="2053" max="2053" width="9" style="1"/>
    <col min="2054" max="2054" width="8.44140625" style="1" customWidth="1"/>
    <col min="2055" max="2055" width="17.21875" style="1" customWidth="1"/>
    <col min="2056" max="2304" width="9" style="1"/>
    <col min="2305" max="2305" width="20" style="1" customWidth="1"/>
    <col min="2306" max="2306" width="16.33203125" style="1" customWidth="1"/>
    <col min="2307" max="2307" width="12.33203125" style="1" customWidth="1"/>
    <col min="2308" max="2308" width="10.21875" style="1" customWidth="1"/>
    <col min="2309" max="2309" width="9" style="1"/>
    <col min="2310" max="2310" width="8.44140625" style="1" customWidth="1"/>
    <col min="2311" max="2311" width="17.21875" style="1" customWidth="1"/>
    <col min="2312" max="2560" width="9" style="1"/>
    <col min="2561" max="2561" width="20" style="1" customWidth="1"/>
    <col min="2562" max="2562" width="16.33203125" style="1" customWidth="1"/>
    <col min="2563" max="2563" width="12.33203125" style="1" customWidth="1"/>
    <col min="2564" max="2564" width="10.21875" style="1" customWidth="1"/>
    <col min="2565" max="2565" width="9" style="1"/>
    <col min="2566" max="2566" width="8.44140625" style="1" customWidth="1"/>
    <col min="2567" max="2567" width="17.21875" style="1" customWidth="1"/>
    <col min="2568" max="2816" width="9" style="1"/>
    <col min="2817" max="2817" width="20" style="1" customWidth="1"/>
    <col min="2818" max="2818" width="16.33203125" style="1" customWidth="1"/>
    <col min="2819" max="2819" width="12.33203125" style="1" customWidth="1"/>
    <col min="2820" max="2820" width="10.21875" style="1" customWidth="1"/>
    <col min="2821" max="2821" width="9" style="1"/>
    <col min="2822" max="2822" width="8.44140625" style="1" customWidth="1"/>
    <col min="2823" max="2823" width="17.21875" style="1" customWidth="1"/>
    <col min="2824" max="3072" width="9" style="1"/>
    <col min="3073" max="3073" width="20" style="1" customWidth="1"/>
    <col min="3074" max="3074" width="16.33203125" style="1" customWidth="1"/>
    <col min="3075" max="3075" width="12.33203125" style="1" customWidth="1"/>
    <col min="3076" max="3076" width="10.21875" style="1" customWidth="1"/>
    <col min="3077" max="3077" width="9" style="1"/>
    <col min="3078" max="3078" width="8.44140625" style="1" customWidth="1"/>
    <col min="3079" max="3079" width="17.21875" style="1" customWidth="1"/>
    <col min="3080" max="3328" width="9" style="1"/>
    <col min="3329" max="3329" width="20" style="1" customWidth="1"/>
    <col min="3330" max="3330" width="16.33203125" style="1" customWidth="1"/>
    <col min="3331" max="3331" width="12.33203125" style="1" customWidth="1"/>
    <col min="3332" max="3332" width="10.21875" style="1" customWidth="1"/>
    <col min="3333" max="3333" width="9" style="1"/>
    <col min="3334" max="3334" width="8.44140625" style="1" customWidth="1"/>
    <col min="3335" max="3335" width="17.21875" style="1" customWidth="1"/>
    <col min="3336" max="3584" width="9" style="1"/>
    <col min="3585" max="3585" width="20" style="1" customWidth="1"/>
    <col min="3586" max="3586" width="16.33203125" style="1" customWidth="1"/>
    <col min="3587" max="3587" width="12.33203125" style="1" customWidth="1"/>
    <col min="3588" max="3588" width="10.21875" style="1" customWidth="1"/>
    <col min="3589" max="3589" width="9" style="1"/>
    <col min="3590" max="3590" width="8.44140625" style="1" customWidth="1"/>
    <col min="3591" max="3591" width="17.21875" style="1" customWidth="1"/>
    <col min="3592" max="3840" width="9" style="1"/>
    <col min="3841" max="3841" width="20" style="1" customWidth="1"/>
    <col min="3842" max="3842" width="16.33203125" style="1" customWidth="1"/>
    <col min="3843" max="3843" width="12.33203125" style="1" customWidth="1"/>
    <col min="3844" max="3844" width="10.21875" style="1" customWidth="1"/>
    <col min="3845" max="3845" width="9" style="1"/>
    <col min="3846" max="3846" width="8.44140625" style="1" customWidth="1"/>
    <col min="3847" max="3847" width="17.21875" style="1" customWidth="1"/>
    <col min="3848" max="4096" width="9" style="1"/>
    <col min="4097" max="4097" width="20" style="1" customWidth="1"/>
    <col min="4098" max="4098" width="16.33203125" style="1" customWidth="1"/>
    <col min="4099" max="4099" width="12.33203125" style="1" customWidth="1"/>
    <col min="4100" max="4100" width="10.21875" style="1" customWidth="1"/>
    <col min="4101" max="4101" width="9" style="1"/>
    <col min="4102" max="4102" width="8.44140625" style="1" customWidth="1"/>
    <col min="4103" max="4103" width="17.21875" style="1" customWidth="1"/>
    <col min="4104" max="4352" width="9" style="1"/>
    <col min="4353" max="4353" width="20" style="1" customWidth="1"/>
    <col min="4354" max="4354" width="16.33203125" style="1" customWidth="1"/>
    <col min="4355" max="4355" width="12.33203125" style="1" customWidth="1"/>
    <col min="4356" max="4356" width="10.21875" style="1" customWidth="1"/>
    <col min="4357" max="4357" width="9" style="1"/>
    <col min="4358" max="4358" width="8.44140625" style="1" customWidth="1"/>
    <col min="4359" max="4359" width="17.21875" style="1" customWidth="1"/>
    <col min="4360" max="4608" width="9" style="1"/>
    <col min="4609" max="4609" width="20" style="1" customWidth="1"/>
    <col min="4610" max="4610" width="16.33203125" style="1" customWidth="1"/>
    <col min="4611" max="4611" width="12.33203125" style="1" customWidth="1"/>
    <col min="4612" max="4612" width="10.21875" style="1" customWidth="1"/>
    <col min="4613" max="4613" width="9" style="1"/>
    <col min="4614" max="4614" width="8.44140625" style="1" customWidth="1"/>
    <col min="4615" max="4615" width="17.21875" style="1" customWidth="1"/>
    <col min="4616" max="4864" width="9" style="1"/>
    <col min="4865" max="4865" width="20" style="1" customWidth="1"/>
    <col min="4866" max="4866" width="16.33203125" style="1" customWidth="1"/>
    <col min="4867" max="4867" width="12.33203125" style="1" customWidth="1"/>
    <col min="4868" max="4868" width="10.21875" style="1" customWidth="1"/>
    <col min="4869" max="4869" width="9" style="1"/>
    <col min="4870" max="4870" width="8.44140625" style="1" customWidth="1"/>
    <col min="4871" max="4871" width="17.21875" style="1" customWidth="1"/>
    <col min="4872" max="5120" width="9" style="1"/>
    <col min="5121" max="5121" width="20" style="1" customWidth="1"/>
    <col min="5122" max="5122" width="16.33203125" style="1" customWidth="1"/>
    <col min="5123" max="5123" width="12.33203125" style="1" customWidth="1"/>
    <col min="5124" max="5124" width="10.21875" style="1" customWidth="1"/>
    <col min="5125" max="5125" width="9" style="1"/>
    <col min="5126" max="5126" width="8.44140625" style="1" customWidth="1"/>
    <col min="5127" max="5127" width="17.21875" style="1" customWidth="1"/>
    <col min="5128" max="5376" width="9" style="1"/>
    <col min="5377" max="5377" width="20" style="1" customWidth="1"/>
    <col min="5378" max="5378" width="16.33203125" style="1" customWidth="1"/>
    <col min="5379" max="5379" width="12.33203125" style="1" customWidth="1"/>
    <col min="5380" max="5380" width="10.21875" style="1" customWidth="1"/>
    <col min="5381" max="5381" width="9" style="1"/>
    <col min="5382" max="5382" width="8.44140625" style="1" customWidth="1"/>
    <col min="5383" max="5383" width="17.21875" style="1" customWidth="1"/>
    <col min="5384" max="5632" width="9" style="1"/>
    <col min="5633" max="5633" width="20" style="1" customWidth="1"/>
    <col min="5634" max="5634" width="16.33203125" style="1" customWidth="1"/>
    <col min="5635" max="5635" width="12.33203125" style="1" customWidth="1"/>
    <col min="5636" max="5636" width="10.21875" style="1" customWidth="1"/>
    <col min="5637" max="5637" width="9" style="1"/>
    <col min="5638" max="5638" width="8.44140625" style="1" customWidth="1"/>
    <col min="5639" max="5639" width="17.21875" style="1" customWidth="1"/>
    <col min="5640" max="5888" width="9" style="1"/>
    <col min="5889" max="5889" width="20" style="1" customWidth="1"/>
    <col min="5890" max="5890" width="16.33203125" style="1" customWidth="1"/>
    <col min="5891" max="5891" width="12.33203125" style="1" customWidth="1"/>
    <col min="5892" max="5892" width="10.21875" style="1" customWidth="1"/>
    <col min="5893" max="5893" width="9" style="1"/>
    <col min="5894" max="5894" width="8.44140625" style="1" customWidth="1"/>
    <col min="5895" max="5895" width="17.21875" style="1" customWidth="1"/>
    <col min="5896" max="6144" width="9" style="1"/>
    <col min="6145" max="6145" width="20" style="1" customWidth="1"/>
    <col min="6146" max="6146" width="16.33203125" style="1" customWidth="1"/>
    <col min="6147" max="6147" width="12.33203125" style="1" customWidth="1"/>
    <col min="6148" max="6148" width="10.21875" style="1" customWidth="1"/>
    <col min="6149" max="6149" width="9" style="1"/>
    <col min="6150" max="6150" width="8.44140625" style="1" customWidth="1"/>
    <col min="6151" max="6151" width="17.21875" style="1" customWidth="1"/>
    <col min="6152" max="6400" width="9" style="1"/>
    <col min="6401" max="6401" width="20" style="1" customWidth="1"/>
    <col min="6402" max="6402" width="16.33203125" style="1" customWidth="1"/>
    <col min="6403" max="6403" width="12.33203125" style="1" customWidth="1"/>
    <col min="6404" max="6404" width="10.21875" style="1" customWidth="1"/>
    <col min="6405" max="6405" width="9" style="1"/>
    <col min="6406" max="6406" width="8.44140625" style="1" customWidth="1"/>
    <col min="6407" max="6407" width="17.21875" style="1" customWidth="1"/>
    <col min="6408" max="6656" width="9" style="1"/>
    <col min="6657" max="6657" width="20" style="1" customWidth="1"/>
    <col min="6658" max="6658" width="16.33203125" style="1" customWidth="1"/>
    <col min="6659" max="6659" width="12.33203125" style="1" customWidth="1"/>
    <col min="6660" max="6660" width="10.21875" style="1" customWidth="1"/>
    <col min="6661" max="6661" width="9" style="1"/>
    <col min="6662" max="6662" width="8.44140625" style="1" customWidth="1"/>
    <col min="6663" max="6663" width="17.21875" style="1" customWidth="1"/>
    <col min="6664" max="6912" width="9" style="1"/>
    <col min="6913" max="6913" width="20" style="1" customWidth="1"/>
    <col min="6914" max="6914" width="16.33203125" style="1" customWidth="1"/>
    <col min="6915" max="6915" width="12.33203125" style="1" customWidth="1"/>
    <col min="6916" max="6916" width="10.21875" style="1" customWidth="1"/>
    <col min="6917" max="6917" width="9" style="1"/>
    <col min="6918" max="6918" width="8.44140625" style="1" customWidth="1"/>
    <col min="6919" max="6919" width="17.21875" style="1" customWidth="1"/>
    <col min="6920" max="7168" width="9" style="1"/>
    <col min="7169" max="7169" width="20" style="1" customWidth="1"/>
    <col min="7170" max="7170" width="16.33203125" style="1" customWidth="1"/>
    <col min="7171" max="7171" width="12.33203125" style="1" customWidth="1"/>
    <col min="7172" max="7172" width="10.21875" style="1" customWidth="1"/>
    <col min="7173" max="7173" width="9" style="1"/>
    <col min="7174" max="7174" width="8.44140625" style="1" customWidth="1"/>
    <col min="7175" max="7175" width="17.21875" style="1" customWidth="1"/>
    <col min="7176" max="7424" width="9" style="1"/>
    <col min="7425" max="7425" width="20" style="1" customWidth="1"/>
    <col min="7426" max="7426" width="16.33203125" style="1" customWidth="1"/>
    <col min="7427" max="7427" width="12.33203125" style="1" customWidth="1"/>
    <col min="7428" max="7428" width="10.21875" style="1" customWidth="1"/>
    <col min="7429" max="7429" width="9" style="1"/>
    <col min="7430" max="7430" width="8.44140625" style="1" customWidth="1"/>
    <col min="7431" max="7431" width="17.21875" style="1" customWidth="1"/>
    <col min="7432" max="7680" width="9" style="1"/>
    <col min="7681" max="7681" width="20" style="1" customWidth="1"/>
    <col min="7682" max="7682" width="16.33203125" style="1" customWidth="1"/>
    <col min="7683" max="7683" width="12.33203125" style="1" customWidth="1"/>
    <col min="7684" max="7684" width="10.21875" style="1" customWidth="1"/>
    <col min="7685" max="7685" width="9" style="1"/>
    <col min="7686" max="7686" width="8.44140625" style="1" customWidth="1"/>
    <col min="7687" max="7687" width="17.21875" style="1" customWidth="1"/>
    <col min="7688" max="7936" width="9" style="1"/>
    <col min="7937" max="7937" width="20" style="1" customWidth="1"/>
    <col min="7938" max="7938" width="16.33203125" style="1" customWidth="1"/>
    <col min="7939" max="7939" width="12.33203125" style="1" customWidth="1"/>
    <col min="7940" max="7940" width="10.21875" style="1" customWidth="1"/>
    <col min="7941" max="7941" width="9" style="1"/>
    <col min="7942" max="7942" width="8.44140625" style="1" customWidth="1"/>
    <col min="7943" max="7943" width="17.21875" style="1" customWidth="1"/>
    <col min="7944" max="8192" width="9" style="1"/>
    <col min="8193" max="8193" width="20" style="1" customWidth="1"/>
    <col min="8194" max="8194" width="16.33203125" style="1" customWidth="1"/>
    <col min="8195" max="8195" width="12.33203125" style="1" customWidth="1"/>
    <col min="8196" max="8196" width="10.21875" style="1" customWidth="1"/>
    <col min="8197" max="8197" width="9" style="1"/>
    <col min="8198" max="8198" width="8.44140625" style="1" customWidth="1"/>
    <col min="8199" max="8199" width="17.21875" style="1" customWidth="1"/>
    <col min="8200" max="8448" width="9" style="1"/>
    <col min="8449" max="8449" width="20" style="1" customWidth="1"/>
    <col min="8450" max="8450" width="16.33203125" style="1" customWidth="1"/>
    <col min="8451" max="8451" width="12.33203125" style="1" customWidth="1"/>
    <col min="8452" max="8452" width="10.21875" style="1" customWidth="1"/>
    <col min="8453" max="8453" width="9" style="1"/>
    <col min="8454" max="8454" width="8.44140625" style="1" customWidth="1"/>
    <col min="8455" max="8455" width="17.21875" style="1" customWidth="1"/>
    <col min="8456" max="8704" width="9" style="1"/>
    <col min="8705" max="8705" width="20" style="1" customWidth="1"/>
    <col min="8706" max="8706" width="16.33203125" style="1" customWidth="1"/>
    <col min="8707" max="8707" width="12.33203125" style="1" customWidth="1"/>
    <col min="8708" max="8708" width="10.21875" style="1" customWidth="1"/>
    <col min="8709" max="8709" width="9" style="1"/>
    <col min="8710" max="8710" width="8.44140625" style="1" customWidth="1"/>
    <col min="8711" max="8711" width="17.21875" style="1" customWidth="1"/>
    <col min="8712" max="8960" width="9" style="1"/>
    <col min="8961" max="8961" width="20" style="1" customWidth="1"/>
    <col min="8962" max="8962" width="16.33203125" style="1" customWidth="1"/>
    <col min="8963" max="8963" width="12.33203125" style="1" customWidth="1"/>
    <col min="8964" max="8964" width="10.21875" style="1" customWidth="1"/>
    <col min="8965" max="8965" width="9" style="1"/>
    <col min="8966" max="8966" width="8.44140625" style="1" customWidth="1"/>
    <col min="8967" max="8967" width="17.21875" style="1" customWidth="1"/>
    <col min="8968" max="9216" width="9" style="1"/>
    <col min="9217" max="9217" width="20" style="1" customWidth="1"/>
    <col min="9218" max="9218" width="16.33203125" style="1" customWidth="1"/>
    <col min="9219" max="9219" width="12.33203125" style="1" customWidth="1"/>
    <col min="9220" max="9220" width="10.21875" style="1" customWidth="1"/>
    <col min="9221" max="9221" width="9" style="1"/>
    <col min="9222" max="9222" width="8.44140625" style="1" customWidth="1"/>
    <col min="9223" max="9223" width="17.21875" style="1" customWidth="1"/>
    <col min="9224" max="9472" width="9" style="1"/>
    <col min="9473" max="9473" width="20" style="1" customWidth="1"/>
    <col min="9474" max="9474" width="16.33203125" style="1" customWidth="1"/>
    <col min="9475" max="9475" width="12.33203125" style="1" customWidth="1"/>
    <col min="9476" max="9476" width="10.21875" style="1" customWidth="1"/>
    <col min="9477" max="9477" width="9" style="1"/>
    <col min="9478" max="9478" width="8.44140625" style="1" customWidth="1"/>
    <col min="9479" max="9479" width="17.21875" style="1" customWidth="1"/>
    <col min="9480" max="9728" width="9" style="1"/>
    <col min="9729" max="9729" width="20" style="1" customWidth="1"/>
    <col min="9730" max="9730" width="16.33203125" style="1" customWidth="1"/>
    <col min="9731" max="9731" width="12.33203125" style="1" customWidth="1"/>
    <col min="9732" max="9732" width="10.21875" style="1" customWidth="1"/>
    <col min="9733" max="9733" width="9" style="1"/>
    <col min="9734" max="9734" width="8.44140625" style="1" customWidth="1"/>
    <col min="9735" max="9735" width="17.21875" style="1" customWidth="1"/>
    <col min="9736" max="9984" width="9" style="1"/>
    <col min="9985" max="9985" width="20" style="1" customWidth="1"/>
    <col min="9986" max="9986" width="16.33203125" style="1" customWidth="1"/>
    <col min="9987" max="9987" width="12.33203125" style="1" customWidth="1"/>
    <col min="9988" max="9988" width="10.21875" style="1" customWidth="1"/>
    <col min="9989" max="9989" width="9" style="1"/>
    <col min="9990" max="9990" width="8.44140625" style="1" customWidth="1"/>
    <col min="9991" max="9991" width="17.21875" style="1" customWidth="1"/>
    <col min="9992" max="10240" width="9" style="1"/>
    <col min="10241" max="10241" width="20" style="1" customWidth="1"/>
    <col min="10242" max="10242" width="16.33203125" style="1" customWidth="1"/>
    <col min="10243" max="10243" width="12.33203125" style="1" customWidth="1"/>
    <col min="10244" max="10244" width="10.21875" style="1" customWidth="1"/>
    <col min="10245" max="10245" width="9" style="1"/>
    <col min="10246" max="10246" width="8.44140625" style="1" customWidth="1"/>
    <col min="10247" max="10247" width="17.21875" style="1" customWidth="1"/>
    <col min="10248" max="10496" width="9" style="1"/>
    <col min="10497" max="10497" width="20" style="1" customWidth="1"/>
    <col min="10498" max="10498" width="16.33203125" style="1" customWidth="1"/>
    <col min="10499" max="10499" width="12.33203125" style="1" customWidth="1"/>
    <col min="10500" max="10500" width="10.21875" style="1" customWidth="1"/>
    <col min="10501" max="10501" width="9" style="1"/>
    <col min="10502" max="10502" width="8.44140625" style="1" customWidth="1"/>
    <col min="10503" max="10503" width="17.21875" style="1" customWidth="1"/>
    <col min="10504" max="10752" width="9" style="1"/>
    <col min="10753" max="10753" width="20" style="1" customWidth="1"/>
    <col min="10754" max="10754" width="16.33203125" style="1" customWidth="1"/>
    <col min="10755" max="10755" width="12.33203125" style="1" customWidth="1"/>
    <col min="10756" max="10756" width="10.21875" style="1" customWidth="1"/>
    <col min="10757" max="10757" width="9" style="1"/>
    <col min="10758" max="10758" width="8.44140625" style="1" customWidth="1"/>
    <col min="10759" max="10759" width="17.21875" style="1" customWidth="1"/>
    <col min="10760" max="11008" width="9" style="1"/>
    <col min="11009" max="11009" width="20" style="1" customWidth="1"/>
    <col min="11010" max="11010" width="16.33203125" style="1" customWidth="1"/>
    <col min="11011" max="11011" width="12.33203125" style="1" customWidth="1"/>
    <col min="11012" max="11012" width="10.21875" style="1" customWidth="1"/>
    <col min="11013" max="11013" width="9" style="1"/>
    <col min="11014" max="11014" width="8.44140625" style="1" customWidth="1"/>
    <col min="11015" max="11015" width="17.21875" style="1" customWidth="1"/>
    <col min="11016" max="11264" width="9" style="1"/>
    <col min="11265" max="11265" width="20" style="1" customWidth="1"/>
    <col min="11266" max="11266" width="16.33203125" style="1" customWidth="1"/>
    <col min="11267" max="11267" width="12.33203125" style="1" customWidth="1"/>
    <col min="11268" max="11268" width="10.21875" style="1" customWidth="1"/>
    <col min="11269" max="11269" width="9" style="1"/>
    <col min="11270" max="11270" width="8.44140625" style="1" customWidth="1"/>
    <col min="11271" max="11271" width="17.21875" style="1" customWidth="1"/>
    <col min="11272" max="11520" width="9" style="1"/>
    <col min="11521" max="11521" width="20" style="1" customWidth="1"/>
    <col min="11522" max="11522" width="16.33203125" style="1" customWidth="1"/>
    <col min="11523" max="11523" width="12.33203125" style="1" customWidth="1"/>
    <col min="11524" max="11524" width="10.21875" style="1" customWidth="1"/>
    <col min="11525" max="11525" width="9" style="1"/>
    <col min="11526" max="11526" width="8.44140625" style="1" customWidth="1"/>
    <col min="11527" max="11527" width="17.21875" style="1" customWidth="1"/>
    <col min="11528" max="11776" width="9" style="1"/>
    <col min="11777" max="11777" width="20" style="1" customWidth="1"/>
    <col min="11778" max="11778" width="16.33203125" style="1" customWidth="1"/>
    <col min="11779" max="11779" width="12.33203125" style="1" customWidth="1"/>
    <col min="11780" max="11780" width="10.21875" style="1" customWidth="1"/>
    <col min="11781" max="11781" width="9" style="1"/>
    <col min="11782" max="11782" width="8.44140625" style="1" customWidth="1"/>
    <col min="11783" max="11783" width="17.21875" style="1" customWidth="1"/>
    <col min="11784" max="12032" width="9" style="1"/>
    <col min="12033" max="12033" width="20" style="1" customWidth="1"/>
    <col min="12034" max="12034" width="16.33203125" style="1" customWidth="1"/>
    <col min="12035" max="12035" width="12.33203125" style="1" customWidth="1"/>
    <col min="12036" max="12036" width="10.21875" style="1" customWidth="1"/>
    <col min="12037" max="12037" width="9" style="1"/>
    <col min="12038" max="12038" width="8.44140625" style="1" customWidth="1"/>
    <col min="12039" max="12039" width="17.21875" style="1" customWidth="1"/>
    <col min="12040" max="12288" width="9" style="1"/>
    <col min="12289" max="12289" width="20" style="1" customWidth="1"/>
    <col min="12290" max="12290" width="16.33203125" style="1" customWidth="1"/>
    <col min="12291" max="12291" width="12.33203125" style="1" customWidth="1"/>
    <col min="12292" max="12292" width="10.21875" style="1" customWidth="1"/>
    <col min="12293" max="12293" width="9" style="1"/>
    <col min="12294" max="12294" width="8.44140625" style="1" customWidth="1"/>
    <col min="12295" max="12295" width="17.21875" style="1" customWidth="1"/>
    <col min="12296" max="12544" width="9" style="1"/>
    <col min="12545" max="12545" width="20" style="1" customWidth="1"/>
    <col min="12546" max="12546" width="16.33203125" style="1" customWidth="1"/>
    <col min="12547" max="12547" width="12.33203125" style="1" customWidth="1"/>
    <col min="12548" max="12548" width="10.21875" style="1" customWidth="1"/>
    <col min="12549" max="12549" width="9" style="1"/>
    <col min="12550" max="12550" width="8.44140625" style="1" customWidth="1"/>
    <col min="12551" max="12551" width="17.21875" style="1" customWidth="1"/>
    <col min="12552" max="12800" width="9" style="1"/>
    <col min="12801" max="12801" width="20" style="1" customWidth="1"/>
    <col min="12802" max="12802" width="16.33203125" style="1" customWidth="1"/>
    <col min="12803" max="12803" width="12.33203125" style="1" customWidth="1"/>
    <col min="12804" max="12804" width="10.21875" style="1" customWidth="1"/>
    <col min="12805" max="12805" width="9" style="1"/>
    <col min="12806" max="12806" width="8.44140625" style="1" customWidth="1"/>
    <col min="12807" max="12807" width="17.21875" style="1" customWidth="1"/>
    <col min="12808" max="13056" width="9" style="1"/>
    <col min="13057" max="13057" width="20" style="1" customWidth="1"/>
    <col min="13058" max="13058" width="16.33203125" style="1" customWidth="1"/>
    <col min="13059" max="13059" width="12.33203125" style="1" customWidth="1"/>
    <col min="13060" max="13060" width="10.21875" style="1" customWidth="1"/>
    <col min="13061" max="13061" width="9" style="1"/>
    <col min="13062" max="13062" width="8.44140625" style="1" customWidth="1"/>
    <col min="13063" max="13063" width="17.21875" style="1" customWidth="1"/>
    <col min="13064" max="13312" width="9" style="1"/>
    <col min="13313" max="13313" width="20" style="1" customWidth="1"/>
    <col min="13314" max="13314" width="16.33203125" style="1" customWidth="1"/>
    <col min="13315" max="13315" width="12.33203125" style="1" customWidth="1"/>
    <col min="13316" max="13316" width="10.21875" style="1" customWidth="1"/>
    <col min="13317" max="13317" width="9" style="1"/>
    <col min="13318" max="13318" width="8.44140625" style="1" customWidth="1"/>
    <col min="13319" max="13319" width="17.21875" style="1" customWidth="1"/>
    <col min="13320" max="13568" width="9" style="1"/>
    <col min="13569" max="13569" width="20" style="1" customWidth="1"/>
    <col min="13570" max="13570" width="16.33203125" style="1" customWidth="1"/>
    <col min="13571" max="13571" width="12.33203125" style="1" customWidth="1"/>
    <col min="13572" max="13572" width="10.21875" style="1" customWidth="1"/>
    <col min="13573" max="13573" width="9" style="1"/>
    <col min="13574" max="13574" width="8.44140625" style="1" customWidth="1"/>
    <col min="13575" max="13575" width="17.21875" style="1" customWidth="1"/>
    <col min="13576" max="13824" width="9" style="1"/>
    <col min="13825" max="13825" width="20" style="1" customWidth="1"/>
    <col min="13826" max="13826" width="16.33203125" style="1" customWidth="1"/>
    <col min="13827" max="13827" width="12.33203125" style="1" customWidth="1"/>
    <col min="13828" max="13828" width="10.21875" style="1" customWidth="1"/>
    <col min="13829" max="13829" width="9" style="1"/>
    <col min="13830" max="13830" width="8.44140625" style="1" customWidth="1"/>
    <col min="13831" max="13831" width="17.21875" style="1" customWidth="1"/>
    <col min="13832" max="14080" width="9" style="1"/>
    <col min="14081" max="14081" width="20" style="1" customWidth="1"/>
    <col min="14082" max="14082" width="16.33203125" style="1" customWidth="1"/>
    <col min="14083" max="14083" width="12.33203125" style="1" customWidth="1"/>
    <col min="14084" max="14084" width="10.21875" style="1" customWidth="1"/>
    <col min="14085" max="14085" width="9" style="1"/>
    <col min="14086" max="14086" width="8.44140625" style="1" customWidth="1"/>
    <col min="14087" max="14087" width="17.21875" style="1" customWidth="1"/>
    <col min="14088" max="14336" width="9" style="1"/>
    <col min="14337" max="14337" width="20" style="1" customWidth="1"/>
    <col min="14338" max="14338" width="16.33203125" style="1" customWidth="1"/>
    <col min="14339" max="14339" width="12.33203125" style="1" customWidth="1"/>
    <col min="14340" max="14340" width="10.21875" style="1" customWidth="1"/>
    <col min="14341" max="14341" width="9" style="1"/>
    <col min="14342" max="14342" width="8.44140625" style="1" customWidth="1"/>
    <col min="14343" max="14343" width="17.21875" style="1" customWidth="1"/>
    <col min="14344" max="14592" width="9" style="1"/>
    <col min="14593" max="14593" width="20" style="1" customWidth="1"/>
    <col min="14594" max="14594" width="16.33203125" style="1" customWidth="1"/>
    <col min="14595" max="14595" width="12.33203125" style="1" customWidth="1"/>
    <col min="14596" max="14596" width="10.21875" style="1" customWidth="1"/>
    <col min="14597" max="14597" width="9" style="1"/>
    <col min="14598" max="14598" width="8.44140625" style="1" customWidth="1"/>
    <col min="14599" max="14599" width="17.21875" style="1" customWidth="1"/>
    <col min="14600" max="14848" width="9" style="1"/>
    <col min="14849" max="14849" width="20" style="1" customWidth="1"/>
    <col min="14850" max="14850" width="16.33203125" style="1" customWidth="1"/>
    <col min="14851" max="14851" width="12.33203125" style="1" customWidth="1"/>
    <col min="14852" max="14852" width="10.21875" style="1" customWidth="1"/>
    <col min="14853" max="14853" width="9" style="1"/>
    <col min="14854" max="14854" width="8.44140625" style="1" customWidth="1"/>
    <col min="14855" max="14855" width="17.21875" style="1" customWidth="1"/>
    <col min="14856" max="15104" width="9" style="1"/>
    <col min="15105" max="15105" width="20" style="1" customWidth="1"/>
    <col min="15106" max="15106" width="16.33203125" style="1" customWidth="1"/>
    <col min="15107" max="15107" width="12.33203125" style="1" customWidth="1"/>
    <col min="15108" max="15108" width="10.21875" style="1" customWidth="1"/>
    <col min="15109" max="15109" width="9" style="1"/>
    <col min="15110" max="15110" width="8.44140625" style="1" customWidth="1"/>
    <col min="15111" max="15111" width="17.21875" style="1" customWidth="1"/>
    <col min="15112" max="15360" width="9" style="1"/>
    <col min="15361" max="15361" width="20" style="1" customWidth="1"/>
    <col min="15362" max="15362" width="16.33203125" style="1" customWidth="1"/>
    <col min="15363" max="15363" width="12.33203125" style="1" customWidth="1"/>
    <col min="15364" max="15364" width="10.21875" style="1" customWidth="1"/>
    <col min="15365" max="15365" width="9" style="1"/>
    <col min="15366" max="15366" width="8.44140625" style="1" customWidth="1"/>
    <col min="15367" max="15367" width="17.21875" style="1" customWidth="1"/>
    <col min="15368" max="15616" width="9" style="1"/>
    <col min="15617" max="15617" width="20" style="1" customWidth="1"/>
    <col min="15618" max="15618" width="16.33203125" style="1" customWidth="1"/>
    <col min="15619" max="15619" width="12.33203125" style="1" customWidth="1"/>
    <col min="15620" max="15620" width="10.21875" style="1" customWidth="1"/>
    <col min="15621" max="15621" width="9" style="1"/>
    <col min="15622" max="15622" width="8.44140625" style="1" customWidth="1"/>
    <col min="15623" max="15623" width="17.21875" style="1" customWidth="1"/>
    <col min="15624" max="15872" width="9" style="1"/>
    <col min="15873" max="15873" width="20" style="1" customWidth="1"/>
    <col min="15874" max="15874" width="16.33203125" style="1" customWidth="1"/>
    <col min="15875" max="15875" width="12.33203125" style="1" customWidth="1"/>
    <col min="15876" max="15876" width="10.21875" style="1" customWidth="1"/>
    <col min="15877" max="15877" width="9" style="1"/>
    <col min="15878" max="15878" width="8.44140625" style="1" customWidth="1"/>
    <col min="15879" max="15879" width="17.21875" style="1" customWidth="1"/>
    <col min="15880" max="16128" width="9" style="1"/>
    <col min="16129" max="16129" width="20" style="1" customWidth="1"/>
    <col min="16130" max="16130" width="16.33203125" style="1" customWidth="1"/>
    <col min="16131" max="16131" width="12.33203125" style="1" customWidth="1"/>
    <col min="16132" max="16132" width="10.21875" style="1" customWidth="1"/>
    <col min="16133" max="16133" width="9" style="1"/>
    <col min="16134" max="16134" width="8.44140625" style="1" customWidth="1"/>
    <col min="16135" max="16135" width="17.21875" style="1" customWidth="1"/>
    <col min="16136" max="16384" width="9" style="1"/>
  </cols>
  <sheetData>
    <row r="1" spans="1:19" ht="84.6" customHeight="1" x14ac:dyDescent="0.3">
      <c r="A1" s="53" t="s">
        <v>39</v>
      </c>
      <c r="B1" s="54"/>
      <c r="C1" s="54"/>
      <c r="D1" s="54"/>
      <c r="E1" s="54"/>
      <c r="F1" s="54"/>
      <c r="G1" s="5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0.6" customHeight="1" x14ac:dyDescent="0.3">
      <c r="A2" s="2" t="s">
        <v>13</v>
      </c>
      <c r="B2" s="55" t="s">
        <v>42</v>
      </c>
      <c r="C2" s="56"/>
      <c r="D2" s="56"/>
      <c r="E2" s="56"/>
      <c r="F2" s="56"/>
      <c r="G2" s="56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6" customFormat="1" ht="44.4" customHeight="1" x14ac:dyDescent="0.3">
      <c r="A3" s="6" t="s">
        <v>18</v>
      </c>
    </row>
    <row r="4" spans="1:19" ht="19.8" x14ac:dyDescent="0.3">
      <c r="A4" s="9" t="s">
        <v>11</v>
      </c>
      <c r="C4" s="57">
        <f>E6</f>
        <v>2600430</v>
      </c>
      <c r="D4" s="58"/>
      <c r="E4" s="1" t="s">
        <v>5</v>
      </c>
    </row>
    <row r="5" spans="1:19" s="3" customFormat="1" ht="45" customHeight="1" x14ac:dyDescent="0.3">
      <c r="A5" s="33" t="s">
        <v>3</v>
      </c>
      <c r="B5" s="33" t="s">
        <v>9</v>
      </c>
      <c r="C5" s="33" t="s">
        <v>12</v>
      </c>
      <c r="D5" s="33" t="s">
        <v>0</v>
      </c>
      <c r="E5" s="59" t="s">
        <v>1</v>
      </c>
      <c r="F5" s="60"/>
      <c r="G5" s="78"/>
    </row>
    <row r="6" spans="1:19" x14ac:dyDescent="0.3">
      <c r="A6" s="34">
        <v>41700</v>
      </c>
      <c r="B6" s="34">
        <v>930</v>
      </c>
      <c r="C6" s="18">
        <v>61</v>
      </c>
      <c r="D6" s="7">
        <v>1</v>
      </c>
      <c r="E6" s="61">
        <f>(A6+B6)*C6*D6</f>
        <v>2600430</v>
      </c>
      <c r="F6" s="62"/>
      <c r="G6" s="78"/>
    </row>
    <row r="7" spans="1:19" ht="20.399999999999999" customHeight="1" x14ac:dyDescent="0.3">
      <c r="A7" s="36" t="s">
        <v>43</v>
      </c>
      <c r="B7" s="37"/>
      <c r="C7" s="37"/>
      <c r="D7" s="37"/>
      <c r="E7" s="37"/>
      <c r="F7" s="38"/>
      <c r="G7" s="78"/>
    </row>
    <row r="9" spans="1:19" ht="19.8" x14ac:dyDescent="0.3">
      <c r="A9" s="43" t="s">
        <v>20</v>
      </c>
      <c r="B9" s="43"/>
      <c r="C9" s="43"/>
      <c r="D9" s="63">
        <f>G25</f>
        <v>13101618</v>
      </c>
      <c r="E9" s="64"/>
    </row>
    <row r="10" spans="1:19" s="3" customFormat="1" ht="48.6" x14ac:dyDescent="0.3">
      <c r="A10" s="21" t="s">
        <v>2</v>
      </c>
      <c r="B10" s="21" t="s">
        <v>4</v>
      </c>
      <c r="C10" s="21" t="s">
        <v>17</v>
      </c>
      <c r="D10" s="21" t="s">
        <v>10</v>
      </c>
      <c r="E10" s="21" t="s">
        <v>8</v>
      </c>
      <c r="F10" s="21" t="s">
        <v>6</v>
      </c>
      <c r="G10" s="21" t="s">
        <v>7</v>
      </c>
    </row>
    <row r="11" spans="1:19" x14ac:dyDescent="0.3">
      <c r="A11" s="23" t="s">
        <v>21</v>
      </c>
      <c r="B11" s="22">
        <v>41700</v>
      </c>
      <c r="C11" s="14">
        <v>0.94</v>
      </c>
      <c r="D11" s="12">
        <v>930</v>
      </c>
      <c r="E11" s="12">
        <v>1</v>
      </c>
      <c r="F11" s="8">
        <v>1</v>
      </c>
      <c r="G11" s="22">
        <f t="shared" ref="G11:G16" si="0">ROUND((B11*C11+D11)*E11*F11,0)</f>
        <v>40128</v>
      </c>
    </row>
    <row r="12" spans="1:19" x14ac:dyDescent="0.3">
      <c r="A12" s="13" t="s">
        <v>22</v>
      </c>
      <c r="B12" s="22">
        <v>42980</v>
      </c>
      <c r="C12" s="14">
        <v>0.94</v>
      </c>
      <c r="D12" s="12">
        <v>930</v>
      </c>
      <c r="E12" s="12">
        <v>30</v>
      </c>
      <c r="F12" s="8">
        <v>1</v>
      </c>
      <c r="G12" s="22">
        <f t="shared" si="0"/>
        <v>1239936</v>
      </c>
    </row>
    <row r="13" spans="1:19" x14ac:dyDescent="0.3">
      <c r="A13" s="13" t="s">
        <v>23</v>
      </c>
      <c r="B13" s="22">
        <v>44320</v>
      </c>
      <c r="C13" s="14">
        <v>0.94</v>
      </c>
      <c r="D13" s="12">
        <v>930</v>
      </c>
      <c r="E13" s="12">
        <v>48</v>
      </c>
      <c r="F13" s="8">
        <v>1</v>
      </c>
      <c r="G13" s="22">
        <f t="shared" si="0"/>
        <v>2044358</v>
      </c>
    </row>
    <row r="14" spans="1:19" x14ac:dyDescent="0.3">
      <c r="A14" s="13" t="s">
        <v>14</v>
      </c>
      <c r="B14" s="22">
        <v>45665</v>
      </c>
      <c r="C14" s="14">
        <v>0.94</v>
      </c>
      <c r="D14" s="12">
        <v>930</v>
      </c>
      <c r="E14" s="12">
        <v>78</v>
      </c>
      <c r="F14" s="8">
        <v>1</v>
      </c>
      <c r="G14" s="22">
        <f t="shared" si="0"/>
        <v>3420698</v>
      </c>
    </row>
    <row r="15" spans="1:19" x14ac:dyDescent="0.3">
      <c r="A15" s="13" t="s">
        <v>15</v>
      </c>
      <c r="B15" s="22">
        <v>47080</v>
      </c>
      <c r="C15" s="14">
        <v>0.94</v>
      </c>
      <c r="D15" s="12">
        <v>930</v>
      </c>
      <c r="E15" s="12">
        <v>78</v>
      </c>
      <c r="F15" s="8">
        <v>1</v>
      </c>
      <c r="G15" s="22">
        <f t="shared" si="0"/>
        <v>3524446</v>
      </c>
    </row>
    <row r="16" spans="1:19" x14ac:dyDescent="0.3">
      <c r="A16" s="13" t="s">
        <v>25</v>
      </c>
      <c r="B16" s="22">
        <v>48505</v>
      </c>
      <c r="C16" s="14">
        <v>0.94</v>
      </c>
      <c r="D16" s="12">
        <v>930</v>
      </c>
      <c r="E16" s="12">
        <v>6</v>
      </c>
      <c r="F16" s="8">
        <v>1</v>
      </c>
      <c r="G16" s="22">
        <f t="shared" si="0"/>
        <v>279148</v>
      </c>
    </row>
    <row r="17" spans="1:14" x14ac:dyDescent="0.3">
      <c r="A17" s="65" t="s">
        <v>29</v>
      </c>
      <c r="B17" s="66"/>
      <c r="C17" s="66"/>
      <c r="D17" s="66"/>
      <c r="E17" s="66"/>
      <c r="F17" s="67"/>
      <c r="G17" s="32">
        <f>SUM(G11:G16)</f>
        <v>10548714</v>
      </c>
    </row>
    <row r="18" spans="1:14" ht="48.6" customHeight="1" x14ac:dyDescent="0.3">
      <c r="A18" s="24" t="s">
        <v>2</v>
      </c>
      <c r="B18" s="44" t="s">
        <v>37</v>
      </c>
      <c r="C18" s="68"/>
      <c r="D18" s="45"/>
      <c r="E18" s="44" t="s">
        <v>34</v>
      </c>
      <c r="F18" s="45"/>
      <c r="G18" s="24" t="s">
        <v>35</v>
      </c>
    </row>
    <row r="19" spans="1:14" x14ac:dyDescent="0.3">
      <c r="A19" s="30" t="s">
        <v>30</v>
      </c>
      <c r="B19" s="69">
        <v>45555</v>
      </c>
      <c r="C19" s="70"/>
      <c r="D19" s="71"/>
      <c r="E19" s="46">
        <v>18</v>
      </c>
      <c r="F19" s="47">
        <v>1</v>
      </c>
      <c r="G19" s="31">
        <f>B19*E19</f>
        <v>819990</v>
      </c>
    </row>
    <row r="20" spans="1:14" x14ac:dyDescent="0.3">
      <c r="A20" s="30" t="s">
        <v>26</v>
      </c>
      <c r="B20" s="69">
        <v>45555</v>
      </c>
      <c r="C20" s="70"/>
      <c r="D20" s="71"/>
      <c r="E20" s="46">
        <v>12</v>
      </c>
      <c r="F20" s="47">
        <v>1</v>
      </c>
      <c r="G20" s="31">
        <f t="shared" ref="G20:G22" si="1">B20*E20</f>
        <v>546660</v>
      </c>
    </row>
    <row r="21" spans="1:14" x14ac:dyDescent="0.3">
      <c r="A21" s="30" t="s">
        <v>27</v>
      </c>
      <c r="B21" s="69">
        <v>45555</v>
      </c>
      <c r="C21" s="70"/>
      <c r="D21" s="71"/>
      <c r="E21" s="46">
        <v>12</v>
      </c>
      <c r="F21" s="47">
        <v>1</v>
      </c>
      <c r="G21" s="31">
        <f t="shared" si="1"/>
        <v>546660</v>
      </c>
    </row>
    <row r="22" spans="1:14" x14ac:dyDescent="0.3">
      <c r="A22" s="30" t="s">
        <v>28</v>
      </c>
      <c r="B22" s="69">
        <v>45555</v>
      </c>
      <c r="C22" s="70"/>
      <c r="D22" s="71"/>
      <c r="E22" s="46">
        <v>12</v>
      </c>
      <c r="F22" s="47">
        <v>1</v>
      </c>
      <c r="G22" s="31">
        <f t="shared" si="1"/>
        <v>546660</v>
      </c>
    </row>
    <row r="23" spans="1:14" x14ac:dyDescent="0.3">
      <c r="A23" s="30" t="s">
        <v>24</v>
      </c>
      <c r="B23" s="39">
        <v>46467</v>
      </c>
      <c r="C23" s="40"/>
      <c r="D23" s="41"/>
      <c r="E23" s="46">
        <v>2</v>
      </c>
      <c r="F23" s="47">
        <v>1</v>
      </c>
      <c r="G23" s="31">
        <f>B23*E23</f>
        <v>92934</v>
      </c>
    </row>
    <row r="24" spans="1:14" x14ac:dyDescent="0.3">
      <c r="A24" s="42" t="s">
        <v>31</v>
      </c>
      <c r="B24" s="42"/>
      <c r="C24" s="42"/>
      <c r="D24" s="42"/>
      <c r="E24" s="42"/>
      <c r="F24" s="42"/>
      <c r="G24" s="28">
        <f>SUM(G19:G23)</f>
        <v>2552904</v>
      </c>
    </row>
    <row r="25" spans="1:14" x14ac:dyDescent="0.3">
      <c r="A25" s="48" t="s">
        <v>32</v>
      </c>
      <c r="B25" s="48"/>
      <c r="C25" s="48"/>
      <c r="D25" s="48"/>
      <c r="E25" s="48"/>
      <c r="F25" s="48"/>
      <c r="G25" s="29">
        <f>G17+G24</f>
        <v>13101618</v>
      </c>
    </row>
    <row r="26" spans="1:14" s="3" customFormat="1" ht="37.5" customHeight="1" x14ac:dyDescent="0.3">
      <c r="A26" s="49" t="s">
        <v>33</v>
      </c>
      <c r="B26" s="50"/>
      <c r="C26" s="50"/>
      <c r="D26" s="50"/>
      <c r="E26" s="50"/>
      <c r="F26" s="50"/>
      <c r="G26" s="50"/>
    </row>
    <row r="28" spans="1:14" s="20" customFormat="1" ht="45.75" customHeight="1" x14ac:dyDescent="0.3">
      <c r="A28" s="19" t="s">
        <v>16</v>
      </c>
      <c r="B28" s="19"/>
      <c r="C28" s="51"/>
      <c r="D28" s="52"/>
      <c r="E28" s="19"/>
      <c r="F28" s="19"/>
      <c r="G28" s="19"/>
      <c r="H28" s="19"/>
      <c r="I28" s="19"/>
      <c r="J28" s="19"/>
      <c r="K28" s="19"/>
      <c r="L28" s="19"/>
      <c r="M28" s="19"/>
      <c r="N28" s="19"/>
    </row>
  </sheetData>
  <mergeCells count="25">
    <mergeCell ref="A25:F25"/>
    <mergeCell ref="A26:G26"/>
    <mergeCell ref="C28:D28"/>
    <mergeCell ref="A1:G1"/>
    <mergeCell ref="B2:G2"/>
    <mergeCell ref="C4:D4"/>
    <mergeCell ref="E5:F5"/>
    <mergeCell ref="E6:F6"/>
    <mergeCell ref="D9:E9"/>
    <mergeCell ref="A17:F17"/>
    <mergeCell ref="B18:D18"/>
    <mergeCell ref="B19:D19"/>
    <mergeCell ref="B20:D20"/>
    <mergeCell ref="B21:D21"/>
    <mergeCell ref="B22:D22"/>
    <mergeCell ref="A7:F7"/>
    <mergeCell ref="B23:D23"/>
    <mergeCell ref="A24:F24"/>
    <mergeCell ref="A9:C9"/>
    <mergeCell ref="E18:F18"/>
    <mergeCell ref="E19:F19"/>
    <mergeCell ref="E20:F20"/>
    <mergeCell ref="E21:F21"/>
    <mergeCell ref="E22:F22"/>
    <mergeCell ref="E23:F23"/>
  </mergeCells>
  <phoneticPr fontId="4" type="noConversion"/>
  <pageMargins left="0.59055118110236227" right="0.59055118110236227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zoomScale="85" zoomScaleNormal="85" workbookViewId="0">
      <selection activeCell="I5" sqref="I5"/>
    </sheetView>
  </sheetViews>
  <sheetFormatPr defaultColWidth="9" defaultRowHeight="16.2" x14ac:dyDescent="0.3"/>
  <cols>
    <col min="1" max="1" width="20" style="1" customWidth="1"/>
    <col min="2" max="2" width="16.33203125" style="1" customWidth="1"/>
    <col min="3" max="3" width="12.33203125" style="1" customWidth="1"/>
    <col min="4" max="4" width="10.21875" style="1" customWidth="1"/>
    <col min="5" max="5" width="9" style="1" customWidth="1"/>
    <col min="6" max="6" width="8.44140625" style="1" customWidth="1"/>
    <col min="7" max="7" width="17.21875" style="1" customWidth="1"/>
    <col min="8" max="16384" width="9" style="1"/>
  </cols>
  <sheetData>
    <row r="1" spans="1:19" ht="89.4" customHeight="1" x14ac:dyDescent="0.3">
      <c r="A1" s="53" t="s">
        <v>38</v>
      </c>
      <c r="B1" s="54"/>
      <c r="C1" s="54"/>
      <c r="D1" s="54"/>
      <c r="E1" s="54"/>
      <c r="F1" s="54"/>
      <c r="G1" s="5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18.8" customHeight="1" x14ac:dyDescent="0.3">
      <c r="A2" s="2" t="s">
        <v>13</v>
      </c>
      <c r="B2" s="55" t="s">
        <v>41</v>
      </c>
      <c r="C2" s="56"/>
      <c r="D2" s="56"/>
      <c r="E2" s="56"/>
      <c r="F2" s="56"/>
      <c r="G2" s="56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6" customFormat="1" ht="32.4" customHeight="1" x14ac:dyDescent="0.3">
      <c r="A3" s="6" t="s">
        <v>18</v>
      </c>
    </row>
    <row r="4" spans="1:19" ht="19.8" x14ac:dyDescent="0.3">
      <c r="A4" s="9" t="s">
        <v>11</v>
      </c>
      <c r="C4" s="57">
        <f>E6</f>
        <v>1380125</v>
      </c>
      <c r="D4" s="58"/>
      <c r="E4" s="1" t="s">
        <v>5</v>
      </c>
    </row>
    <row r="5" spans="1:19" s="3" customFormat="1" ht="45" customHeight="1" x14ac:dyDescent="0.3">
      <c r="A5" s="33" t="s">
        <v>3</v>
      </c>
      <c r="B5" s="33" t="s">
        <v>9</v>
      </c>
      <c r="C5" s="33" t="s">
        <v>12</v>
      </c>
      <c r="D5" s="33" t="s">
        <v>0</v>
      </c>
      <c r="E5" s="59" t="s">
        <v>1</v>
      </c>
      <c r="F5" s="60"/>
      <c r="G5" s="35"/>
    </row>
    <row r="6" spans="1:19" x14ac:dyDescent="0.3">
      <c r="A6" s="34">
        <v>44320</v>
      </c>
      <c r="B6" s="34">
        <v>930</v>
      </c>
      <c r="C6" s="18">
        <v>61</v>
      </c>
      <c r="D6" s="7">
        <v>0.5</v>
      </c>
      <c r="E6" s="61">
        <f>(A6+B6)*C6*D6</f>
        <v>1380125</v>
      </c>
      <c r="F6" s="62"/>
      <c r="G6" s="35"/>
    </row>
    <row r="7" spans="1:19" x14ac:dyDescent="0.3">
      <c r="A7" s="77" t="s">
        <v>44</v>
      </c>
      <c r="B7" s="77"/>
      <c r="C7" s="77"/>
      <c r="D7" s="77"/>
      <c r="E7" s="77"/>
      <c r="F7" s="77"/>
      <c r="G7" s="35"/>
    </row>
    <row r="9" spans="1:19" ht="19.8" x14ac:dyDescent="0.3">
      <c r="A9" s="6" t="s">
        <v>40</v>
      </c>
      <c r="C9" s="10"/>
      <c r="D9" s="63">
        <f>G23</f>
        <v>5978292</v>
      </c>
      <c r="E9" s="64"/>
      <c r="F9" s="1" t="s">
        <v>5</v>
      </c>
    </row>
    <row r="10" spans="1:19" s="3" customFormat="1" ht="61.5" customHeight="1" x14ac:dyDescent="0.3">
      <c r="A10" s="5" t="s">
        <v>2</v>
      </c>
      <c r="B10" s="5" t="s">
        <v>4</v>
      </c>
      <c r="C10" s="5" t="s">
        <v>17</v>
      </c>
      <c r="D10" s="5" t="s">
        <v>10</v>
      </c>
      <c r="E10" s="5" t="s">
        <v>8</v>
      </c>
      <c r="F10" s="5" t="s">
        <v>6</v>
      </c>
      <c r="G10" s="5" t="s">
        <v>7</v>
      </c>
    </row>
    <row r="11" spans="1:19" x14ac:dyDescent="0.3">
      <c r="A11" s="13" t="s">
        <v>19</v>
      </c>
      <c r="B11" s="15">
        <v>44320</v>
      </c>
      <c r="C11" s="14">
        <v>0.95</v>
      </c>
      <c r="D11" s="12">
        <v>930</v>
      </c>
      <c r="E11" s="12">
        <v>47</v>
      </c>
      <c r="F11" s="8">
        <v>0.5</v>
      </c>
      <c r="G11" s="15">
        <f t="shared" ref="G11:G14" si="0">ROUND((B11*C11+D11)*E11*F11,0)</f>
        <v>1011299</v>
      </c>
    </row>
    <row r="12" spans="1:19" x14ac:dyDescent="0.3">
      <c r="A12" s="13" t="s">
        <v>14</v>
      </c>
      <c r="B12" s="15">
        <v>45665</v>
      </c>
      <c r="C12" s="14">
        <v>0.95</v>
      </c>
      <c r="D12" s="12">
        <v>930</v>
      </c>
      <c r="E12" s="12">
        <v>78</v>
      </c>
      <c r="F12" s="8">
        <v>0.5</v>
      </c>
      <c r="G12" s="15">
        <f t="shared" si="0"/>
        <v>1728158</v>
      </c>
    </row>
    <row r="13" spans="1:19" x14ac:dyDescent="0.3">
      <c r="A13" s="13" t="s">
        <v>15</v>
      </c>
      <c r="B13" s="15">
        <v>47080</v>
      </c>
      <c r="C13" s="14">
        <v>0.95</v>
      </c>
      <c r="D13" s="12">
        <v>930</v>
      </c>
      <c r="E13" s="12">
        <v>78</v>
      </c>
      <c r="F13" s="8">
        <v>0.5</v>
      </c>
      <c r="G13" s="15">
        <f t="shared" si="0"/>
        <v>1780584</v>
      </c>
    </row>
    <row r="14" spans="1:19" x14ac:dyDescent="0.3">
      <c r="A14" s="13" t="s">
        <v>25</v>
      </c>
      <c r="B14" s="11">
        <v>48505</v>
      </c>
      <c r="C14" s="14">
        <v>0.95</v>
      </c>
      <c r="D14" s="12">
        <v>930</v>
      </c>
      <c r="E14" s="12">
        <v>6</v>
      </c>
      <c r="F14" s="8">
        <v>0.5</v>
      </c>
      <c r="G14" s="15">
        <f t="shared" si="0"/>
        <v>141029</v>
      </c>
    </row>
    <row r="15" spans="1:19" x14ac:dyDescent="0.3">
      <c r="A15" s="74" t="s">
        <v>29</v>
      </c>
      <c r="B15" s="75"/>
      <c r="C15" s="75"/>
      <c r="D15" s="75"/>
      <c r="E15" s="75"/>
      <c r="F15" s="76"/>
      <c r="G15" s="27">
        <f>SUM(G9:G14)</f>
        <v>4661070</v>
      </c>
    </row>
    <row r="16" spans="1:19" ht="48.6" customHeight="1" x14ac:dyDescent="0.3">
      <c r="A16" s="26" t="s">
        <v>2</v>
      </c>
      <c r="B16" s="44" t="s">
        <v>36</v>
      </c>
      <c r="C16" s="68"/>
      <c r="D16" s="45"/>
      <c r="E16" s="44" t="s">
        <v>34</v>
      </c>
      <c r="F16" s="45"/>
      <c r="G16" s="26" t="s">
        <v>35</v>
      </c>
    </row>
    <row r="17" spans="1:14" s="3" customFormat="1" x14ac:dyDescent="0.3">
      <c r="A17" s="30" t="s">
        <v>30</v>
      </c>
      <c r="B17" s="69">
        <v>23505</v>
      </c>
      <c r="C17" s="70"/>
      <c r="D17" s="71"/>
      <c r="E17" s="72">
        <v>18</v>
      </c>
      <c r="F17" s="73"/>
      <c r="G17" s="31">
        <f>B17*E17</f>
        <v>423090</v>
      </c>
    </row>
    <row r="18" spans="1:14" x14ac:dyDescent="0.3">
      <c r="A18" s="30" t="s">
        <v>26</v>
      </c>
      <c r="B18" s="69">
        <v>23505</v>
      </c>
      <c r="C18" s="70"/>
      <c r="D18" s="71"/>
      <c r="E18" s="72">
        <v>12</v>
      </c>
      <c r="F18" s="73">
        <v>0.5</v>
      </c>
      <c r="G18" s="31">
        <f t="shared" ref="G18:G21" si="1">B18*E18</f>
        <v>282060</v>
      </c>
    </row>
    <row r="19" spans="1:14" x14ac:dyDescent="0.3">
      <c r="A19" s="30" t="s">
        <v>27</v>
      </c>
      <c r="B19" s="69">
        <v>23505</v>
      </c>
      <c r="C19" s="70"/>
      <c r="D19" s="71"/>
      <c r="E19" s="72">
        <v>12</v>
      </c>
      <c r="F19" s="73">
        <v>0.5</v>
      </c>
      <c r="G19" s="31">
        <f t="shared" si="1"/>
        <v>282060</v>
      </c>
    </row>
    <row r="20" spans="1:14" s="17" customFormat="1" x14ac:dyDescent="0.3">
      <c r="A20" s="30" t="s">
        <v>28</v>
      </c>
      <c r="B20" s="69">
        <v>23505</v>
      </c>
      <c r="C20" s="70"/>
      <c r="D20" s="71"/>
      <c r="E20" s="72">
        <v>12</v>
      </c>
      <c r="F20" s="73">
        <v>0.5</v>
      </c>
      <c r="G20" s="31">
        <f t="shared" si="1"/>
        <v>282060</v>
      </c>
      <c r="H20" s="16"/>
      <c r="I20" s="16"/>
      <c r="J20" s="16"/>
      <c r="K20" s="16"/>
      <c r="L20" s="16"/>
      <c r="M20" s="16"/>
      <c r="N20" s="16"/>
    </row>
    <row r="21" spans="1:14" x14ac:dyDescent="0.3">
      <c r="A21" s="30" t="s">
        <v>24</v>
      </c>
      <c r="B21" s="39">
        <v>23976</v>
      </c>
      <c r="C21" s="40"/>
      <c r="D21" s="41"/>
      <c r="E21" s="72">
        <v>2</v>
      </c>
      <c r="F21" s="73">
        <v>0.5</v>
      </c>
      <c r="G21" s="31">
        <f t="shared" si="1"/>
        <v>47952</v>
      </c>
    </row>
    <row r="22" spans="1:14" x14ac:dyDescent="0.3">
      <c r="A22" s="42" t="s">
        <v>31</v>
      </c>
      <c r="B22" s="42"/>
      <c r="C22" s="42"/>
      <c r="D22" s="42"/>
      <c r="E22" s="42"/>
      <c r="F22" s="42"/>
      <c r="G22" s="28">
        <f>SUM(G17:G21)</f>
        <v>1317222</v>
      </c>
    </row>
    <row r="23" spans="1:14" x14ac:dyDescent="0.3">
      <c r="A23" s="48" t="s">
        <v>32</v>
      </c>
      <c r="B23" s="48"/>
      <c r="C23" s="48"/>
      <c r="D23" s="48"/>
      <c r="E23" s="48"/>
      <c r="F23" s="48"/>
      <c r="G23" s="29">
        <f>G15+G22</f>
        <v>5978292</v>
      </c>
    </row>
    <row r="24" spans="1:14" ht="48" customHeight="1" x14ac:dyDescent="0.3">
      <c r="A24" s="49" t="s">
        <v>33</v>
      </c>
      <c r="B24" s="50"/>
      <c r="C24" s="50"/>
      <c r="D24" s="50"/>
      <c r="E24" s="50"/>
      <c r="F24" s="50"/>
      <c r="G24" s="50"/>
    </row>
    <row r="26" spans="1:14" x14ac:dyDescent="0.3">
      <c r="A26" s="25" t="s">
        <v>16</v>
      </c>
      <c r="B26" s="25"/>
      <c r="C26" s="51"/>
      <c r="D26" s="52"/>
      <c r="E26" s="25"/>
      <c r="F26" s="25"/>
      <c r="G26" s="25"/>
    </row>
  </sheetData>
  <mergeCells count="24">
    <mergeCell ref="A7:F7"/>
    <mergeCell ref="B19:D19"/>
    <mergeCell ref="B20:D20"/>
    <mergeCell ref="D9:E9"/>
    <mergeCell ref="A15:F15"/>
    <mergeCell ref="B16:D16"/>
    <mergeCell ref="B17:D17"/>
    <mergeCell ref="B18:D18"/>
    <mergeCell ref="E16:F16"/>
    <mergeCell ref="E17:F17"/>
    <mergeCell ref="E18:F18"/>
    <mergeCell ref="E19:F19"/>
    <mergeCell ref="E20:F20"/>
    <mergeCell ref="A1:G1"/>
    <mergeCell ref="B2:G2"/>
    <mergeCell ref="C4:D4"/>
    <mergeCell ref="E5:F5"/>
    <mergeCell ref="E6:F6"/>
    <mergeCell ref="A24:G24"/>
    <mergeCell ref="C26:D26"/>
    <mergeCell ref="B21:D21"/>
    <mergeCell ref="A22:F22"/>
    <mergeCell ref="A23:F23"/>
    <mergeCell ref="E21:F21"/>
  </mergeCells>
  <phoneticPr fontId="4" type="noConversion"/>
  <pageMargins left="0.59055118110236227" right="0.59055118110236227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月退範例</vt:lpstr>
      <vt:lpstr>兼領月退範例</vt:lpstr>
      <vt:lpstr>月退範例!Print_Area</vt:lpstr>
      <vt:lpstr>兼領月退範例!Print_Area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盧憶雯</dc:creator>
  <cp:lastModifiedBy>曾莉婷</cp:lastModifiedBy>
  <cp:lastPrinted>2021-03-18T02:47:19Z</cp:lastPrinted>
  <dcterms:created xsi:type="dcterms:W3CDTF">2004-08-26T00:41:47Z</dcterms:created>
  <dcterms:modified xsi:type="dcterms:W3CDTF">2022-09-08T06:30:44Z</dcterms:modified>
</cp:coreProperties>
</file>