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00" windowHeight="6300" activeTab="0"/>
  </bookViews>
  <sheets>
    <sheet name="概算表" sheetId="1" r:id="rId1"/>
    <sheet name="110年度公共關係費" sheetId="2" r:id="rId2"/>
  </sheets>
  <externalReferences>
    <externalReference r:id="rId5"/>
  </externalReferences>
  <definedNames>
    <definedName name="\a">#N/A</definedName>
    <definedName name="\z">'[1]人基表89'!#REF!</definedName>
    <definedName name="_xlnm.Print_Area" localSheetId="0">'概算表'!$A$1:$F$107</definedName>
  </definedNames>
  <calcPr fullCalcOnLoad="1"/>
</workbook>
</file>

<file path=xl/comments1.xml><?xml version="1.0" encoding="utf-8"?>
<comments xmlns="http://schemas.openxmlformats.org/spreadsheetml/2006/main">
  <authors>
    <author>行政院主計處中部辦公室案</author>
    <author>03118</author>
    <author>03151</author>
    <author>03175</author>
    <author>陳德興</author>
  </authors>
  <commentList>
    <comment ref="F19" authorId="0">
      <text>
        <r>
          <rPr>
            <sz val="12"/>
            <rFont val="新細明體"/>
            <family val="1"/>
          </rPr>
          <t>直接填</t>
        </r>
        <r>
          <rPr>
            <b/>
            <sz val="12"/>
            <rFont val="新細明體"/>
            <family val="1"/>
          </rPr>
          <t>年度總數</t>
        </r>
        <r>
          <rPr>
            <sz val="9"/>
            <rFont val="新細明體"/>
            <family val="1"/>
          </rPr>
          <t xml:space="preserve">
</t>
        </r>
      </text>
    </comment>
    <comment ref="F47" authorId="0">
      <text>
        <r>
          <rPr>
            <sz val="9"/>
            <rFont val="新細明體"/>
            <family val="1"/>
          </rPr>
          <t xml:space="preserve">1.only崇德國中請另填 崇德堂水電費 15萬在此欄位。
</t>
        </r>
        <r>
          <rPr>
            <sz val="12"/>
            <color indexed="10"/>
            <rFont val="新細明體"/>
            <family val="1"/>
          </rPr>
          <t>2.請記得填列</t>
        </r>
        <r>
          <rPr>
            <b/>
            <sz val="12"/>
            <color indexed="10"/>
            <rFont val="新細明體"/>
            <family val="1"/>
          </rPr>
          <t>進位數</t>
        </r>
      </text>
    </comment>
    <comment ref="D21" authorId="0">
      <text>
        <r>
          <rPr>
            <sz val="12"/>
            <rFont val="新細明體"/>
            <family val="1"/>
          </rPr>
          <t>不含進位數。</t>
        </r>
      </text>
    </comment>
    <comment ref="E38" authorId="0">
      <text>
        <r>
          <rPr>
            <b/>
            <sz val="9"/>
            <rFont val="新細明體"/>
            <family val="1"/>
          </rPr>
          <t>請填合計每月金額。</t>
        </r>
      </text>
    </comment>
    <comment ref="D22" authorId="0">
      <text>
        <r>
          <rPr>
            <sz val="9"/>
            <rFont val="新細明體"/>
            <family val="1"/>
          </rPr>
          <t>不含進位數。</t>
        </r>
      </text>
    </comment>
    <comment ref="A2" authorId="0">
      <text>
        <r>
          <rPr>
            <sz val="9"/>
            <rFont val="新細明體"/>
            <family val="1"/>
          </rPr>
          <t>學校代號：請參右側所附「國高中學校代號」表。</t>
        </r>
      </text>
    </comment>
    <comment ref="D32" authorId="0">
      <text>
        <r>
          <rPr>
            <sz val="12"/>
            <rFont val="新細明體"/>
            <family val="1"/>
          </rPr>
          <t>一整學年編40週時。</t>
        </r>
        <r>
          <rPr>
            <sz val="9"/>
            <rFont val="新細明體"/>
            <family val="1"/>
          </rPr>
          <t xml:space="preserve">
</t>
        </r>
      </text>
    </comment>
    <comment ref="D33" authorId="0">
      <text>
        <r>
          <rPr>
            <sz val="12"/>
            <rFont val="新細明體"/>
            <family val="1"/>
          </rPr>
          <t>僅一學期編20週時。</t>
        </r>
        <r>
          <rPr>
            <b/>
            <sz val="12"/>
            <rFont val="新細明體"/>
            <family val="1"/>
          </rPr>
          <t xml:space="preserve">
</t>
        </r>
      </text>
    </comment>
    <comment ref="C31" authorId="0">
      <text>
        <r>
          <rPr>
            <sz val="12"/>
            <rFont val="新細明體"/>
            <family val="1"/>
          </rPr>
          <t>高中鐘點費請自行將下面二列內的單價改成"</t>
        </r>
        <r>
          <rPr>
            <sz val="12"/>
            <color indexed="10"/>
            <rFont val="新細明體"/>
            <family val="1"/>
          </rPr>
          <t>@400"</t>
        </r>
        <r>
          <rPr>
            <sz val="12"/>
            <rFont val="新細明體"/>
            <family val="1"/>
          </rPr>
          <t>。</t>
        </r>
      </text>
    </comment>
    <comment ref="C41" authorId="0">
      <text>
        <r>
          <rPr>
            <sz val="9"/>
            <rFont val="新細明體"/>
            <family val="1"/>
          </rPr>
          <t>僅有上學期時編5個月；若僅有下學期時本欄請自行改成7個月。</t>
        </r>
      </text>
    </comment>
    <comment ref="E26" authorId="0">
      <text>
        <r>
          <rPr>
            <sz val="9"/>
            <rFont val="新細明體"/>
            <family val="1"/>
          </rPr>
          <t>不含進位數。</t>
        </r>
      </text>
    </comment>
    <comment ref="B6" authorId="1">
      <text>
        <r>
          <rPr>
            <b/>
            <sz val="9"/>
            <rFont val="新細明體"/>
            <family val="1"/>
          </rPr>
          <t>03118:</t>
        </r>
        <r>
          <rPr>
            <sz val="9"/>
            <rFont val="新細明體"/>
            <family val="1"/>
          </rPr>
          <t xml:space="preserve">
國中每月12,000元，高中請自行修改為每月8,000元</t>
        </r>
      </text>
    </comment>
    <comment ref="F4" authorId="2">
      <text>
        <r>
          <rPr>
            <b/>
            <sz val="9"/>
            <rFont val="新細明體"/>
            <family val="1"/>
          </rPr>
          <t xml:space="preserve">依調查112
年之人事費計算表金額
</t>
        </r>
        <r>
          <rPr>
            <b/>
            <sz val="12"/>
            <color indexed="10"/>
            <rFont val="新細明體"/>
            <family val="1"/>
          </rPr>
          <t>數字請一模一樣</t>
        </r>
      </text>
    </comment>
    <comment ref="F12" authorId="3">
      <text>
        <r>
          <rPr>
            <sz val="11"/>
            <rFont val="新細明體"/>
            <family val="1"/>
          </rPr>
          <t>總數已</t>
        </r>
        <r>
          <rPr>
            <b/>
            <sz val="11"/>
            <rFont val="新細明體"/>
            <family val="1"/>
          </rPr>
          <t>自動進位</t>
        </r>
        <r>
          <rPr>
            <sz val="11"/>
            <rFont val="新細明體"/>
            <family val="1"/>
          </rPr>
          <t>到千元</t>
        </r>
        <r>
          <rPr>
            <sz val="9"/>
            <rFont val="新細明體"/>
            <family val="1"/>
          </rPr>
          <t xml:space="preserve">
</t>
        </r>
      </text>
    </comment>
    <comment ref="A14" authorId="3">
      <text>
        <r>
          <rPr>
            <sz val="10"/>
            <rFont val="新細明體"/>
            <family val="1"/>
          </rPr>
          <t>月退俸25,000元以下者才需編列</t>
        </r>
      </text>
    </comment>
    <comment ref="C46" authorId="4">
      <text>
        <r>
          <rPr>
            <sz val="9"/>
            <rFont val="新細明體"/>
            <family val="1"/>
          </rPr>
          <t>C45及C46
請填人數</t>
        </r>
      </text>
    </comment>
  </commentList>
</comments>
</file>

<file path=xl/sharedStrings.xml><?xml version="1.0" encoding="utf-8"?>
<sst xmlns="http://schemas.openxmlformats.org/spreadsheetml/2006/main" count="260" uniqueCount="197">
  <si>
    <t>小計</t>
  </si>
  <si>
    <r>
      <t>二、</t>
    </r>
    <r>
      <rPr>
        <b/>
        <sz val="12"/>
        <color indexed="17"/>
        <rFont val="標楷體"/>
        <family val="4"/>
      </rPr>
      <t>辦公費</t>
    </r>
  </si>
  <si>
    <t>每月基準</t>
  </si>
  <si>
    <t>班級數</t>
  </si>
  <si>
    <t>月份</t>
  </si>
  <si>
    <t>小計</t>
  </si>
  <si>
    <t xml:space="preserve">    1.基本辦公費</t>
  </si>
  <si>
    <t xml:space="preserve">    2.班級辦公費</t>
  </si>
  <si>
    <r>
      <t>三、國中</t>
    </r>
    <r>
      <rPr>
        <b/>
        <sz val="12"/>
        <color indexed="17"/>
        <rFont val="標楷體"/>
        <family val="4"/>
      </rPr>
      <t>學雜費減免補助</t>
    </r>
    <r>
      <rPr>
        <sz val="12"/>
        <rFont val="標楷體"/>
        <family val="4"/>
      </rPr>
      <t>(中央一般性教育設施經費補助)：</t>
    </r>
  </si>
  <si>
    <t>每學期基準</t>
  </si>
  <si>
    <t>學期數</t>
  </si>
  <si>
    <t>學生數</t>
  </si>
  <si>
    <t>每員基準</t>
  </si>
  <si>
    <t>人數</t>
  </si>
  <si>
    <t>比率</t>
  </si>
  <si>
    <t xml:space="preserve">    2.94年度以後：</t>
  </si>
  <si>
    <r>
      <t xml:space="preserve">    2.</t>
    </r>
    <r>
      <rPr>
        <b/>
        <sz val="12"/>
        <color indexed="17"/>
        <rFont val="標楷體"/>
        <family val="4"/>
      </rPr>
      <t>高中部學雜費收入：</t>
    </r>
  </si>
  <si>
    <t>金額</t>
  </si>
  <si>
    <t>六、補校：</t>
  </si>
  <si>
    <t xml:space="preserve">    1.補校授課鐘點費：</t>
  </si>
  <si>
    <t>班</t>
  </si>
  <si>
    <t>週</t>
  </si>
  <si>
    <t>單價</t>
  </si>
  <si>
    <t xml:space="preserve">    2.補校工友超時加班費：</t>
  </si>
  <si>
    <t>人</t>
  </si>
  <si>
    <t>月</t>
  </si>
  <si>
    <t xml:space="preserve">    3.補校兼職人員行政費：</t>
  </si>
  <si>
    <t xml:space="preserve">    4.補校導師費：</t>
  </si>
  <si>
    <t>補校鐘點、工友加班費、兼職費等合計</t>
  </si>
  <si>
    <t>歲出可用經費總計</t>
  </si>
  <si>
    <r>
      <t>※歲出</t>
    </r>
    <r>
      <rPr>
        <b/>
        <sz val="12"/>
        <color indexed="12"/>
        <rFont val="標楷體"/>
        <family val="4"/>
      </rPr>
      <t>經費來源明細</t>
    </r>
    <r>
      <rPr>
        <sz val="12"/>
        <rFont val="標楷體"/>
        <family val="4"/>
      </rPr>
      <t>：</t>
    </r>
  </si>
  <si>
    <t xml:space="preserve">    合     計</t>
  </si>
  <si>
    <r>
      <t>※常編項目</t>
    </r>
    <r>
      <rPr>
        <b/>
        <sz val="12"/>
        <color indexed="12"/>
        <rFont val="標楷體"/>
        <family val="4"/>
      </rPr>
      <t>編列標準核對表</t>
    </r>
    <r>
      <rPr>
        <sz val="12"/>
        <rFont val="標楷體"/>
        <family val="4"/>
      </rPr>
      <t>：</t>
    </r>
    <r>
      <rPr>
        <sz val="10"/>
        <rFont val="標楷體"/>
        <family val="4"/>
      </rPr>
      <t>(</t>
    </r>
    <r>
      <rPr>
        <u val="single"/>
        <sz val="10"/>
        <color indexed="10"/>
        <rFont val="標楷體"/>
        <family val="4"/>
      </rPr>
      <t>報表送出前，請再核對一次表內有編下列經費時，單價數字是否與編列標準相符</t>
    </r>
    <r>
      <rPr>
        <sz val="10"/>
        <rFont val="標楷體"/>
        <family val="4"/>
      </rPr>
      <t>。)</t>
    </r>
  </si>
  <si>
    <r>
      <t>1.</t>
    </r>
    <r>
      <rPr>
        <b/>
        <sz val="12"/>
        <color indexed="17"/>
        <rFont val="標楷體"/>
        <family val="4"/>
      </rPr>
      <t>文康活動</t>
    </r>
    <r>
      <rPr>
        <sz val="12"/>
        <color indexed="17"/>
        <rFont val="標楷體"/>
        <family val="4"/>
      </rPr>
      <t>費</t>
    </r>
    <r>
      <rPr>
        <sz val="12"/>
        <rFont val="標楷體"/>
        <family val="4"/>
      </rPr>
      <t>編列人數：</t>
    </r>
  </si>
  <si>
    <t>標準</t>
  </si>
  <si>
    <t xml:space="preserve"> --&gt;參人事費彙計表預算員額合計數</t>
  </si>
  <si>
    <t>加班值班費</t>
  </si>
  <si>
    <t>保全</t>
  </si>
  <si>
    <r>
      <t>6</t>
    </r>
    <r>
      <rPr>
        <b/>
        <sz val="12"/>
        <color indexed="17"/>
        <rFont val="標楷體"/>
        <family val="4"/>
      </rPr>
      <t>.辦公房屋及宿舍維護費</t>
    </r>
    <r>
      <rPr>
        <sz val="12"/>
        <rFont val="標楷體"/>
        <family val="4"/>
      </rPr>
      <t>：</t>
    </r>
  </si>
  <si>
    <t>平方公尺</t>
  </si>
  <si>
    <t xml:space="preserve"> --&gt;屬鋼筋水泥造者：</t>
  </si>
  <si>
    <t xml:space="preserve"> --&gt;屬木造或加強磚造者：</t>
  </si>
  <si>
    <r>
      <t>10.</t>
    </r>
    <r>
      <rPr>
        <b/>
        <sz val="12"/>
        <color indexed="17"/>
        <rFont val="標楷體"/>
        <family val="4"/>
      </rPr>
      <t>國內旅費</t>
    </r>
    <r>
      <rPr>
        <sz val="12"/>
        <rFont val="標楷體"/>
        <family val="4"/>
      </rPr>
      <t>每人/天：縣內--&gt;350元、縣外--&gt;1,000元。</t>
    </r>
  </si>
  <si>
    <r>
      <t>11.</t>
    </r>
    <r>
      <rPr>
        <b/>
        <sz val="12"/>
        <color indexed="17"/>
        <rFont val="標楷體"/>
        <family val="4"/>
      </rPr>
      <t>辦公設備</t>
    </r>
    <r>
      <rPr>
        <sz val="12"/>
        <rFont val="標楷體"/>
        <family val="4"/>
      </rPr>
      <t>最高編列標準：</t>
    </r>
  </si>
  <si>
    <t xml:space="preserve">   (1)個人電腦(含螢幕)</t>
  </si>
  <si>
    <t xml:space="preserve">   (2)筆記型電腦</t>
  </si>
  <si>
    <t xml:space="preserve">   (3)雷射印表機</t>
  </si>
  <si>
    <t>A4規格(黑白)</t>
  </si>
  <si>
    <t xml:space="preserve"> --&gt;非屬特殊業務需求，不得編列購置彩色雷射印表機。</t>
  </si>
  <si>
    <t>A3規格(黑白)</t>
  </si>
  <si>
    <t>A4規格(彩色)</t>
  </si>
  <si>
    <t>A3規格(彩色)</t>
  </si>
  <si>
    <t xml:space="preserve">   (5)數位相機</t>
  </si>
  <si>
    <t xml:space="preserve">   (6)數位攝影機</t>
  </si>
  <si>
    <t xml:space="preserve">   (8)傳真機</t>
  </si>
  <si>
    <r>
      <t xml:space="preserve">    1.</t>
    </r>
    <r>
      <rPr>
        <b/>
        <sz val="12"/>
        <color indexed="17"/>
        <rFont val="標楷體"/>
        <family val="4"/>
      </rPr>
      <t>場地設施使用費</t>
    </r>
    <r>
      <rPr>
        <sz val="12"/>
        <rFont val="標楷體"/>
        <family val="4"/>
      </rPr>
      <t>：(以千元為單位，預算數編列金額</t>
    </r>
    <r>
      <rPr>
        <b/>
        <sz val="12"/>
        <color indexed="10"/>
        <rFont val="標楷體"/>
        <family val="4"/>
      </rPr>
      <t>至少1萬元以上</t>
    </r>
    <r>
      <rPr>
        <sz val="12"/>
        <rFont val="標楷體"/>
        <family val="4"/>
      </rPr>
      <t>)</t>
    </r>
  </si>
  <si>
    <r>
      <t xml:space="preserve">    5.其他雜項收入--</t>
    </r>
    <r>
      <rPr>
        <b/>
        <sz val="10"/>
        <color indexed="17"/>
        <rFont val="標楷體"/>
        <family val="4"/>
      </rPr>
      <t>教師甄試報名費：</t>
    </r>
  </si>
  <si>
    <r>
      <t xml:space="preserve">    3.高中部</t>
    </r>
    <r>
      <rPr>
        <b/>
        <sz val="12"/>
        <color indexed="17"/>
        <rFont val="標楷體"/>
        <family val="4"/>
      </rPr>
      <t>補校學雜費收入：</t>
    </r>
  </si>
  <si>
    <r>
      <t xml:space="preserve">    4.國中部</t>
    </r>
    <r>
      <rPr>
        <b/>
        <sz val="12"/>
        <color indexed="17"/>
        <rFont val="標楷體"/>
        <family val="4"/>
      </rPr>
      <t>補校學雜費收入：</t>
    </r>
  </si>
  <si>
    <t>數量</t>
  </si>
  <si>
    <t xml:space="preserve">   (4)數位影印機</t>
  </si>
  <si>
    <t xml:space="preserve">   (7)液晶(單槍)投影機</t>
  </si>
  <si>
    <t xml:space="preserve"> --&gt;請於164,250之總額度內編列。(不含補校工友加班)</t>
  </si>
  <si>
    <r>
      <t>20節×</t>
    </r>
    <r>
      <rPr>
        <sz val="12"/>
        <color indexed="10"/>
        <rFont val="標楷體"/>
        <family val="4"/>
      </rPr>
      <t>@360</t>
    </r>
  </si>
  <si>
    <r>
      <t xml:space="preserve"> --&gt;僅有上學期時編</t>
    </r>
    <r>
      <rPr>
        <sz val="12"/>
        <color indexed="10"/>
        <rFont val="標楷體"/>
        <family val="4"/>
      </rPr>
      <t>5</t>
    </r>
    <r>
      <rPr>
        <sz val="12"/>
        <rFont val="標楷體"/>
        <family val="4"/>
      </rPr>
      <t>個月；若僅有下學期時編</t>
    </r>
    <r>
      <rPr>
        <sz val="12"/>
        <color indexed="10"/>
        <rFont val="標楷體"/>
        <family val="4"/>
      </rPr>
      <t>7</t>
    </r>
    <r>
      <rPr>
        <sz val="12"/>
        <rFont val="標楷體"/>
        <family val="4"/>
      </rPr>
      <t>個月。</t>
    </r>
  </si>
  <si>
    <r>
      <t xml:space="preserve"> --&gt;完整一學年編</t>
    </r>
    <r>
      <rPr>
        <sz val="12"/>
        <color indexed="10"/>
        <rFont val="標楷體"/>
        <family val="4"/>
      </rPr>
      <t>40</t>
    </r>
    <r>
      <rPr>
        <sz val="12"/>
        <rFont val="標楷體"/>
        <family val="4"/>
      </rPr>
      <t>週，若僅一學期編</t>
    </r>
    <r>
      <rPr>
        <sz val="12"/>
        <color indexed="10"/>
        <rFont val="標楷體"/>
        <family val="4"/>
      </rPr>
      <t>20</t>
    </r>
    <r>
      <rPr>
        <sz val="12"/>
        <rFont val="標楷體"/>
        <family val="4"/>
      </rPr>
      <t>週；高中每小時鐘點費請自行將單價改成</t>
    </r>
    <r>
      <rPr>
        <sz val="12"/>
        <color indexed="10"/>
        <rFont val="標楷體"/>
        <family val="4"/>
      </rPr>
      <t>@400</t>
    </r>
    <r>
      <rPr>
        <sz val="12"/>
        <rFont val="標楷體"/>
        <family val="4"/>
      </rPr>
      <t>。</t>
    </r>
  </si>
  <si>
    <r>
      <t>4.</t>
    </r>
    <r>
      <rPr>
        <b/>
        <sz val="12"/>
        <color indexed="17"/>
        <rFont val="標楷體"/>
        <family val="4"/>
      </rPr>
      <t>燃料</t>
    </r>
    <r>
      <rPr>
        <sz val="12"/>
        <color indexed="21"/>
        <rFont val="標楷體"/>
        <family val="4"/>
      </rPr>
      <t>-</t>
    </r>
    <r>
      <rPr>
        <sz val="12"/>
        <rFont val="標楷體"/>
        <family val="4"/>
      </rPr>
      <t>汽油：</t>
    </r>
  </si>
  <si>
    <r>
      <t>5.</t>
    </r>
    <r>
      <rPr>
        <b/>
        <sz val="12"/>
        <color indexed="17"/>
        <rFont val="標楷體"/>
        <family val="4"/>
      </rPr>
      <t>燃料</t>
    </r>
    <r>
      <rPr>
        <sz val="12"/>
        <rFont val="標楷體"/>
        <family val="4"/>
      </rPr>
      <t>-柴油：</t>
    </r>
  </si>
  <si>
    <r>
      <t>2.</t>
    </r>
    <r>
      <rPr>
        <b/>
        <sz val="12"/>
        <color indexed="17"/>
        <rFont val="標楷體"/>
        <family val="4"/>
      </rPr>
      <t>超時工作報酬-加班費、值班費</t>
    </r>
    <r>
      <rPr>
        <sz val="12"/>
        <rFont val="標楷體"/>
        <family val="4"/>
      </rPr>
      <t>：</t>
    </r>
  </si>
  <si>
    <r>
      <t>3.機械設備修護費、什項設備修護費</t>
    </r>
    <r>
      <rPr>
        <sz val="12"/>
        <rFont val="標楷體"/>
        <family val="4"/>
      </rPr>
      <t>：</t>
    </r>
  </si>
  <si>
    <r>
      <t xml:space="preserve"> --&gt;按預算內〞</t>
    </r>
    <r>
      <rPr>
        <sz val="12"/>
        <color indexed="10"/>
        <rFont val="標楷體"/>
        <family val="4"/>
      </rPr>
      <t>職員、教師</t>
    </r>
    <r>
      <rPr>
        <sz val="12"/>
        <rFont val="標楷體"/>
        <family val="4"/>
      </rPr>
      <t>〞人數(不含工友)</t>
    </r>
  </si>
  <si>
    <t>7.公共關係費：</t>
  </si>
  <si>
    <t xml:space="preserve">  3.中央一般性教育設施經費補助：(三)</t>
  </si>
  <si>
    <t xml:space="preserve"> --&gt;班級數未達10班者：@2,200</t>
  </si>
  <si>
    <t xml:space="preserve"> --&gt;班級數未達20班者：@3,000</t>
  </si>
  <si>
    <t xml:space="preserve"> --&gt;班級數未達40班者：@4,500</t>
  </si>
  <si>
    <t xml:space="preserve"> --&gt;班級數未達50班者：@5,200</t>
  </si>
  <si>
    <t xml:space="preserve"> --&gt;班級數達50班以上者：@6,000</t>
  </si>
  <si>
    <t xml:space="preserve"> --&gt;班級數未達30班者：@3,700</t>
  </si>
  <si>
    <t>用途別科目</t>
  </si>
  <si>
    <t>金額</t>
  </si>
  <si>
    <t>291：公共關係費</t>
  </si>
  <si>
    <t>機關代碼</t>
  </si>
  <si>
    <t>02101</t>
  </si>
  <si>
    <t>02102</t>
  </si>
  <si>
    <t>02103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</si>
  <si>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</si>
  <si>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</si>
  <si>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</si>
  <si>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</si>
  <si>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</si>
  <si>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</si>
  <si>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</si>
  <si>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</si>
  <si>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</si>
  <si>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</si>
  <si>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</si>
  <si>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</si>
  <si>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</si>
  <si>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</si>
  <si>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</si>
  <si>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</si>
  <si>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</si>
  <si>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</si>
  <si>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</si>
  <si>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</si>
  <si>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</si>
  <si>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02126</t>
  </si>
  <si>
    <t>02128</t>
  </si>
  <si>
    <t>02129</t>
  </si>
  <si>
    <t>02130</t>
  </si>
  <si>
    <t>02131</t>
  </si>
  <si>
    <t>102年度公共關係費*0.75%</t>
  </si>
  <si>
    <t>得編列金額上限</t>
  </si>
  <si>
    <r>
      <t>93</t>
    </r>
    <r>
      <rPr>
        <sz val="9"/>
        <rFont val="標楷體"/>
        <family val="4"/>
      </rPr>
      <t>年法定預算</t>
    </r>
    <r>
      <rPr>
        <sz val="9"/>
        <color indexed="10"/>
        <rFont val="標楷體"/>
        <family val="4"/>
      </rPr>
      <t>總額</t>
    </r>
  </si>
  <si>
    <t>機關名稱</t>
  </si>
  <si>
    <t>雲林縣立斗六國民中學</t>
  </si>
  <si>
    <t>雲林縣立雲林國民中學</t>
  </si>
  <si>
    <t>雲林縣立石榴國民中學</t>
  </si>
  <si>
    <t>雲林縣立莿桐國民中學</t>
  </si>
  <si>
    <t>雲林縣立東明國民中學</t>
  </si>
  <si>
    <t>雲林縣立大埤國民中學</t>
  </si>
  <si>
    <t>雲林縣立虎尾國民中學</t>
  </si>
  <si>
    <t>雲林縣立崇德國民中學</t>
  </si>
  <si>
    <t>雲林縣立土庫國民中學</t>
  </si>
  <si>
    <t>雲林縣立馬光國民中學</t>
  </si>
  <si>
    <t>雲林縣立褒忠國民中學</t>
  </si>
  <si>
    <t>雲林縣立東勢國民中學</t>
  </si>
  <si>
    <t>雲林縣立西螺國民中學</t>
  </si>
  <si>
    <t>雲林縣立二崙國民中學</t>
  </si>
  <si>
    <t>雲林縣立北港國民中學</t>
  </si>
  <si>
    <t>雲林縣立建國國民中學</t>
  </si>
  <si>
    <t>雲林縣立元長國民中學</t>
  </si>
  <si>
    <t>雲林縣立四湖國民中學</t>
  </si>
  <si>
    <t>雲林縣立飛沙國民中學</t>
  </si>
  <si>
    <t>雲林縣立口湖國民中學</t>
  </si>
  <si>
    <t>雲林縣立宜梧國民中學</t>
  </si>
  <si>
    <t>雲林縣立水林國民中學</t>
  </si>
  <si>
    <t>雲林縣立林內國民中學</t>
  </si>
  <si>
    <t>雲林縣立東仁國民中學</t>
  </si>
  <si>
    <t>雲林縣立麥寮高級中學</t>
  </si>
  <si>
    <t>雲林縣立斗南高級中學</t>
  </si>
  <si>
    <t>103年度共同性費用標準</t>
  </si>
  <si>
    <t>雲林縣立樟湖生態國民中小學</t>
  </si>
  <si>
    <t>雲林縣立古坑華德福實驗高級中學</t>
  </si>
  <si>
    <r>
      <t>9.</t>
    </r>
    <r>
      <rPr>
        <b/>
        <sz val="12"/>
        <color indexed="17"/>
        <rFont val="標楷體"/>
        <family val="4"/>
      </rPr>
      <t>誤餐費</t>
    </r>
    <r>
      <rPr>
        <sz val="12"/>
        <rFont val="標楷體"/>
        <family val="4"/>
      </rPr>
      <t>按每人每</t>
    </r>
    <r>
      <rPr>
        <sz val="12"/>
        <color indexed="8"/>
        <rFont val="標楷體"/>
        <family val="4"/>
      </rPr>
      <t>餐(含飲料)</t>
    </r>
    <r>
      <rPr>
        <sz val="12"/>
        <color indexed="14"/>
        <rFont val="標楷體"/>
        <family val="4"/>
      </rPr>
      <t>80</t>
    </r>
    <r>
      <rPr>
        <sz val="12"/>
        <color indexed="8"/>
        <rFont val="標楷體"/>
        <family val="4"/>
      </rPr>
      <t>元。</t>
    </r>
  </si>
  <si>
    <t>02132</t>
  </si>
  <si>
    <t>02133</t>
  </si>
  <si>
    <t>02134</t>
  </si>
  <si>
    <t>雲林縣立古坑國民中小學</t>
  </si>
  <si>
    <t>五、收支併列：</t>
  </si>
  <si>
    <t xml:space="preserve">    收支併列合計：</t>
  </si>
  <si>
    <t xml:space="preserve">  1.縣庫負擔：(一 + 二 + 四 + 六 + 七+ 計畫型補助配合款 )</t>
  </si>
  <si>
    <r>
      <t xml:space="preserve">    6.收支併列</t>
    </r>
    <r>
      <rPr>
        <b/>
        <sz val="12"/>
        <color indexed="17"/>
        <rFont val="標楷體"/>
        <family val="4"/>
      </rPr>
      <t>進位數</t>
    </r>
    <r>
      <rPr>
        <sz val="12"/>
        <rFont val="標楷體"/>
        <family val="4"/>
      </rPr>
      <t>(四捨五入)</t>
    </r>
  </si>
  <si>
    <t xml:space="preserve">  4.收支併列：(五)</t>
  </si>
  <si>
    <r>
      <t>四、退休人員</t>
    </r>
    <r>
      <rPr>
        <b/>
        <sz val="12"/>
        <color indexed="17"/>
        <rFont val="標楷體"/>
        <family val="4"/>
      </rPr>
      <t>三節慰問金</t>
    </r>
    <r>
      <rPr>
        <sz val="12"/>
        <rFont val="標楷體"/>
        <family val="4"/>
      </rPr>
      <t>：</t>
    </r>
  </si>
  <si>
    <t xml:space="preserve">    1.93年度以前：</t>
  </si>
  <si>
    <r>
      <t>12.</t>
    </r>
    <r>
      <rPr>
        <b/>
        <sz val="12"/>
        <color indexed="17"/>
        <rFont val="標楷體"/>
        <family val="4"/>
      </rPr>
      <t>兼職費-講座鐘點費</t>
    </r>
    <r>
      <rPr>
        <sz val="12"/>
        <rFont val="標楷體"/>
        <family val="4"/>
      </rPr>
      <t>--&gt;(1)外聘：專家學者 每人/節 2,000元，但與主辦或訓練機關(構)學校有隸屬關係之機關(構)學校人員 每人/節 1,500元。(2)內聘：主辦或訓練機關(構)學校人員 每人/節 1,000 元。</t>
    </r>
  </si>
  <si>
    <t>總計：</t>
  </si>
  <si>
    <t>雲林縣立東和國民中學</t>
  </si>
  <si>
    <t>雲林縣立台西國民中學</t>
  </si>
  <si>
    <t>雲林縣立崙背國民中學</t>
  </si>
  <si>
    <t>02135</t>
  </si>
  <si>
    <t>雲林縣立蔦松藝術高級中學</t>
  </si>
  <si>
    <r>
      <t xml:space="preserve">   </t>
    </r>
    <r>
      <rPr>
        <u val="single"/>
        <sz val="12"/>
        <rFont val="標楷體"/>
        <family val="4"/>
      </rPr>
      <t>(10)液晶電視</t>
    </r>
    <r>
      <rPr>
        <u val="single"/>
        <sz val="8"/>
        <rFont val="標楷體"/>
        <family val="4"/>
      </rPr>
      <t>(顯示器+視訊盒)</t>
    </r>
  </si>
  <si>
    <r>
      <t xml:space="preserve">  </t>
    </r>
    <r>
      <rPr>
        <u val="single"/>
        <sz val="12"/>
        <rFont val="標楷體"/>
        <family val="4"/>
      </rPr>
      <t xml:space="preserve"> (9)文書編輯軟體</t>
    </r>
  </si>
  <si>
    <r>
      <t xml:space="preserve">     ※班級數：日校普通班：</t>
    </r>
    <r>
      <rPr>
        <u val="single"/>
        <sz val="12"/>
        <color indexed="10"/>
        <rFont val="標楷體"/>
        <family val="4"/>
      </rPr>
      <t xml:space="preserve">     </t>
    </r>
    <r>
      <rPr>
        <sz val="12"/>
        <color indexed="10"/>
        <rFont val="標楷體"/>
        <family val="4"/>
      </rPr>
      <t>班 、日校特教班：</t>
    </r>
    <r>
      <rPr>
        <u val="single"/>
        <sz val="12"/>
        <color indexed="10"/>
        <rFont val="標楷體"/>
        <family val="4"/>
      </rPr>
      <t xml:space="preserve">     </t>
    </r>
    <r>
      <rPr>
        <sz val="12"/>
        <color indexed="10"/>
        <rFont val="標楷體"/>
        <family val="4"/>
      </rPr>
      <t>班 、補校</t>
    </r>
    <r>
      <rPr>
        <u val="single"/>
        <sz val="12"/>
        <color indexed="10"/>
        <rFont val="標楷體"/>
        <family val="4"/>
      </rPr>
      <t xml:space="preserve">     </t>
    </r>
    <r>
      <rPr>
        <sz val="12"/>
        <color indexed="10"/>
        <rFont val="標楷體"/>
        <family val="4"/>
      </rPr>
      <t>班，合計</t>
    </r>
    <r>
      <rPr>
        <u val="single"/>
        <sz val="12"/>
        <color indexed="10"/>
        <rFont val="標楷體"/>
        <family val="4"/>
      </rPr>
      <t xml:space="preserve">     </t>
    </r>
    <r>
      <rPr>
        <sz val="12"/>
        <color indexed="10"/>
        <rFont val="標楷體"/>
        <family val="4"/>
      </rPr>
      <t>班。</t>
    </r>
  </si>
  <si>
    <r>
      <t>14.編制手冊規定</t>
    </r>
    <r>
      <rPr>
        <b/>
        <sz val="12"/>
        <color indexed="17"/>
        <rFont val="標楷體"/>
        <family val="4"/>
      </rPr>
      <t>不超過上年度預算數</t>
    </r>
  </si>
  <si>
    <t>16.基金用途明細表：增置專任輔導教師人事費，說明欄應分別說明補助款與縣庫負擔金額</t>
  </si>
  <si>
    <r>
      <t>15.應編列：</t>
    </r>
    <r>
      <rPr>
        <b/>
        <sz val="12"/>
        <color indexed="17"/>
        <rFont val="標楷體"/>
        <family val="4"/>
      </rPr>
      <t>英文角3萬元</t>
    </r>
  </si>
  <si>
    <t>加班費</t>
  </si>
  <si>
    <t>旅運費</t>
  </si>
  <si>
    <t>廣告費</t>
  </si>
  <si>
    <t>廣告費及業務宣導費</t>
  </si>
  <si>
    <t>專技人員酬金</t>
  </si>
  <si>
    <t>委託調查研究費</t>
  </si>
  <si>
    <t>公共關係費</t>
  </si>
  <si>
    <t>用品消耗</t>
  </si>
  <si>
    <t>111年度附屬單位預算共同項目編列作業規範，新規定：
縣（市）教育發展基金部分，班級數未達48班者，每月不得高於6,000元，班級數達48班以上者，每月不得高於8,200元。</t>
  </si>
  <si>
    <r>
      <t>8.租用遊覽車每日/輛</t>
    </r>
    <r>
      <rPr>
        <b/>
        <sz val="12"/>
        <rFont val="標楷體"/>
        <family val="4"/>
      </rPr>
      <t xml:space="preserve"> 12,000</t>
    </r>
    <r>
      <rPr>
        <sz val="12"/>
        <rFont val="標楷體"/>
        <family val="4"/>
      </rPr>
      <t>，住宿每人每日最高2,000元，每房間(雙人)每日最高4,000元。</t>
    </r>
  </si>
  <si>
    <r>
      <t xml:space="preserve">    國(高)中 (學校代號：    )112年度預算</t>
    </r>
    <r>
      <rPr>
        <b/>
        <u val="single"/>
        <sz val="16"/>
        <color indexed="12"/>
        <rFont val="標楷體"/>
        <family val="4"/>
      </rPr>
      <t>可用經費額度</t>
    </r>
    <r>
      <rPr>
        <b/>
        <u val="single"/>
        <sz val="16"/>
        <rFont val="標楷體"/>
        <family val="4"/>
      </rPr>
      <t>明細表</t>
    </r>
  </si>
  <si>
    <t xml:space="preserve">     ※班級數以110學年度第2學期為準，不再另估下學年班級數。</t>
  </si>
  <si>
    <r>
      <t>111</t>
    </r>
    <r>
      <rPr>
        <sz val="9"/>
        <rFont val="標楷體"/>
        <family val="4"/>
      </rPr>
      <t>年法定
預算</t>
    </r>
    <r>
      <rPr>
        <sz val="9"/>
        <color indexed="10"/>
        <rFont val="標楷體"/>
        <family val="4"/>
      </rPr>
      <t>總額</t>
    </r>
  </si>
  <si>
    <r>
      <t xml:space="preserve"> ※請填</t>
    </r>
    <r>
      <rPr>
        <sz val="12"/>
        <color indexed="10"/>
        <rFont val="標楷體"/>
        <family val="4"/>
      </rPr>
      <t>111年法定預算數"總額"</t>
    </r>
    <r>
      <rPr>
        <sz val="12"/>
        <rFont val="標楷體"/>
        <family val="4"/>
      </rPr>
      <t>及貴校班級數所屬級距在標準欄處填上</t>
    </r>
    <r>
      <rPr>
        <sz val="12"/>
        <color indexed="10"/>
        <rFont val="標楷體"/>
        <family val="4"/>
      </rPr>
      <t>編列標準</t>
    </r>
    <r>
      <rPr>
        <sz val="12"/>
        <rFont val="標楷體"/>
        <family val="4"/>
      </rPr>
      <t>。</t>
    </r>
  </si>
  <si>
    <r>
      <t>13.</t>
    </r>
    <r>
      <rPr>
        <b/>
        <sz val="12"/>
        <color indexed="17"/>
        <rFont val="標楷體"/>
        <family val="4"/>
      </rPr>
      <t>稿費</t>
    </r>
    <r>
      <rPr>
        <sz val="12"/>
        <rFont val="標楷體"/>
        <family val="4"/>
      </rPr>
      <t>--&gt;撰稿：每千字 (1)一般稿件：680元、(2)特別稿件：中文810 元、外文 1,020 元。</t>
    </r>
  </si>
  <si>
    <r>
      <t>一、正式人員</t>
    </r>
    <r>
      <rPr>
        <b/>
        <sz val="12"/>
        <color indexed="17"/>
        <rFont val="標楷體"/>
        <family val="4"/>
      </rPr>
      <t>人事費</t>
    </r>
    <r>
      <rPr>
        <sz val="12"/>
        <rFont val="標楷體"/>
        <family val="4"/>
      </rPr>
      <t>(依調查112年人事費計算表金額)</t>
    </r>
  </si>
  <si>
    <t>七、教育部計畫型補助計畫</t>
  </si>
  <si>
    <r>
      <t xml:space="preserve">  2.教育部補助國民中小學增置專任輔導教師人事費：</t>
    </r>
    <r>
      <rPr>
        <b/>
        <sz val="12"/>
        <color indexed="10"/>
        <rFont val="標楷體"/>
        <family val="4"/>
      </rPr>
      <t>(2人為1,408,000元)</t>
    </r>
  </si>
  <si>
    <t>中央補助</t>
  </si>
  <si>
    <t>縣配合款</t>
  </si>
  <si>
    <t>合計金額</t>
  </si>
  <si>
    <r>
      <t xml:space="preserve">    補助偏遠地區合理員額增置教師人事費</t>
    </r>
    <r>
      <rPr>
        <sz val="12"/>
        <color indexed="10"/>
        <rFont val="標楷體"/>
        <family val="4"/>
      </rPr>
      <t>(1人為700,000元)</t>
    </r>
  </si>
  <si>
    <t xml:space="preserve">  1.增置專任輔導教師人事費</t>
  </si>
  <si>
    <t xml:space="preserve">  2.合理員額增置教師人事費</t>
  </si>
  <si>
    <r>
      <t>八、其他：--&gt;</t>
    </r>
    <r>
      <rPr>
        <b/>
        <sz val="12"/>
        <color indexed="10"/>
        <rFont val="標楷體"/>
        <family val="4"/>
      </rPr>
      <t>進位數(四捨五入)</t>
    </r>
    <r>
      <rPr>
        <sz val="12"/>
        <rFont val="標楷體"/>
        <family val="4"/>
      </rPr>
      <t>、</t>
    </r>
    <r>
      <rPr>
        <b/>
        <sz val="12"/>
        <color indexed="53"/>
        <rFont val="標楷體"/>
        <family val="4"/>
      </rPr>
      <t>崇德國中另填崇德堂水電費 15萬</t>
    </r>
    <r>
      <rPr>
        <b/>
        <sz val="12"/>
        <rFont val="標楷體"/>
        <family val="4"/>
      </rPr>
      <t>...等。</t>
    </r>
  </si>
  <si>
    <t xml:space="preserve"> --&gt;110學年度第2學期</t>
  </si>
  <si>
    <r>
      <t>※備註：</t>
    </r>
    <r>
      <rPr>
        <b/>
        <u val="single"/>
        <sz val="10"/>
        <rFont val="標楷體"/>
        <family val="4"/>
      </rPr>
      <t>1.各校未足額進用身心障礙者，若有進用身障臨時人員需求，經費請由112年度預算可用經費額度內調整編列，不另增預算。</t>
    </r>
    <r>
      <rPr>
        <b/>
        <sz val="10"/>
        <rFont val="標楷體"/>
        <family val="4"/>
      </rPr>
      <t>2.本表僅需於黃色底區輸入資料。3.水電費除收支併列外，一律用學雜費減免補助的中央一般性補助款編列。4.送概算時，請由上而下依「本表、人事費分析表、預算(案)」之順序放置裝訂。5.清稿時</t>
    </r>
    <r>
      <rPr>
        <b/>
        <sz val="10"/>
        <color indexed="10"/>
        <rFont val="標楷體"/>
        <family val="4"/>
      </rPr>
      <t>請一併</t>
    </r>
    <r>
      <rPr>
        <b/>
        <u val="single"/>
        <sz val="10"/>
        <color indexed="10"/>
        <rFont val="標楷體"/>
        <family val="4"/>
      </rPr>
      <t>附上6月月報-A基金來源、用途及餘絀表、B資本資產長期負債增減情形、C財產增減結存表</t>
    </r>
    <r>
      <rPr>
        <b/>
        <sz val="10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</si>
</sst>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&quot;月&quot;d&quot;日&quot;"/>
    <numFmt numFmtId="179" formatCode="0_);[Red]\(0\)"/>
    <numFmt numFmtId="180" formatCode="#\ ?/2"/>
    <numFmt numFmtId="181" formatCode="General_)"/>
    <numFmt numFmtId="182" formatCode="0.00_)"/>
    <numFmt numFmtId="183" formatCode="#,##0;[Red]#,##0"/>
    <numFmt numFmtId="184" formatCode="0.0_ "/>
    <numFmt numFmtId="185" formatCode="0.00_ "/>
    <numFmt numFmtId="186" formatCode="0.000000_ "/>
    <numFmt numFmtId="187" formatCode="0.00000_ "/>
    <numFmt numFmtId="188" formatCode="0.0000_ "/>
    <numFmt numFmtId="189" formatCode="0.000_ "/>
    <numFmt numFmtId="190" formatCode="#,##0.0;[Red]#,##0.0"/>
    <numFmt numFmtId="191" formatCode="#,##0.00;[Red]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"/>
    <numFmt numFmtId="196" formatCode="#,##0.00_ "/>
    <numFmt numFmtId="197" formatCode="#,##0_);[Red]\(#,##0\)"/>
    <numFmt numFmtId="198" formatCode="#,##0_ ;[Red]\-#,##0\ "/>
  </numFmts>
  <fonts count="6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b/>
      <u val="single"/>
      <sz val="16"/>
      <color indexed="12"/>
      <name val="標楷體"/>
      <family val="4"/>
    </font>
    <font>
      <sz val="12"/>
      <color indexed="17"/>
      <name val="標楷體"/>
      <family val="4"/>
    </font>
    <font>
      <b/>
      <sz val="12"/>
      <color indexed="17"/>
      <name val="標楷體"/>
      <family val="4"/>
    </font>
    <font>
      <b/>
      <sz val="10"/>
      <color indexed="17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53"/>
      <name val="標楷體"/>
      <family val="4"/>
    </font>
    <font>
      <b/>
      <sz val="12"/>
      <color indexed="12"/>
      <name val="標楷體"/>
      <family val="4"/>
    </font>
    <font>
      <b/>
      <sz val="12"/>
      <name val="標楷體"/>
      <family val="4"/>
    </font>
    <font>
      <u val="single"/>
      <sz val="12"/>
      <color indexed="1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10"/>
      <color indexed="10"/>
      <name val="標楷體"/>
      <family val="4"/>
    </font>
    <font>
      <sz val="9"/>
      <color indexed="10"/>
      <name val="標楷體"/>
      <family val="4"/>
    </font>
    <font>
      <b/>
      <sz val="12"/>
      <name val="新細明體"/>
      <family val="1"/>
    </font>
    <font>
      <sz val="12"/>
      <color indexed="10"/>
      <name val="新細明體"/>
      <family val="1"/>
    </font>
    <font>
      <sz val="12"/>
      <color indexed="21"/>
      <name val="標楷體"/>
      <family val="4"/>
    </font>
    <font>
      <sz val="12"/>
      <color indexed="8"/>
      <name val="標楷體"/>
      <family val="4"/>
    </font>
    <font>
      <sz val="12"/>
      <color indexed="14"/>
      <name val="標楷體"/>
      <family val="4"/>
    </font>
    <font>
      <u val="single"/>
      <sz val="12"/>
      <color indexed="20"/>
      <name val="新細明體"/>
      <family val="1"/>
    </font>
    <font>
      <sz val="12"/>
      <color indexed="8"/>
      <name val="新細明體"/>
      <family val="1"/>
    </font>
    <font>
      <sz val="12"/>
      <color indexed="63"/>
      <name val="新細明體"/>
      <family val="1"/>
    </font>
    <font>
      <sz val="11"/>
      <name val="新細明體"/>
      <family val="1"/>
    </font>
    <font>
      <u val="single"/>
      <sz val="12"/>
      <name val="標楷體"/>
      <family val="4"/>
    </font>
    <font>
      <b/>
      <sz val="12"/>
      <color indexed="10"/>
      <name val="新細明體"/>
      <family val="1"/>
    </font>
    <font>
      <b/>
      <sz val="11"/>
      <name val="新細明體"/>
      <family val="1"/>
    </font>
    <font>
      <b/>
      <sz val="12"/>
      <color indexed="8"/>
      <name val="Verdana"/>
      <family val="2"/>
    </font>
    <font>
      <sz val="12"/>
      <color indexed="63"/>
      <name val="Verdana"/>
      <family val="2"/>
    </font>
    <font>
      <sz val="16"/>
      <color indexed="10"/>
      <name val="標楷體"/>
      <family val="4"/>
    </font>
    <font>
      <b/>
      <u val="singleAccounting"/>
      <sz val="12"/>
      <name val="標楷體"/>
      <family val="4"/>
    </font>
    <font>
      <u val="singleAccounting"/>
      <sz val="12"/>
      <name val="標楷體"/>
      <family val="4"/>
    </font>
    <font>
      <u val="single"/>
      <sz val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name val="新細明體"/>
      <family val="1"/>
    </font>
    <font>
      <b/>
      <sz val="10"/>
      <name val="標楷體"/>
      <family val="4"/>
    </font>
    <font>
      <b/>
      <u val="single"/>
      <sz val="10"/>
      <name val="標楷體"/>
      <family val="4"/>
    </font>
    <font>
      <b/>
      <sz val="10"/>
      <color indexed="10"/>
      <name val="標楷體"/>
      <family val="4"/>
    </font>
    <font>
      <b/>
      <u val="single"/>
      <sz val="10"/>
      <color indexed="10"/>
      <name val="標楷體"/>
      <family val="4"/>
    </font>
    <font>
      <b/>
      <sz val="10"/>
      <color indexed="14"/>
      <name val="標楷體"/>
      <family val="4"/>
    </font>
    <font>
      <b/>
      <sz val="8"/>
      <name val="新細明體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38" fontId="5" fillId="0" borderId="0" applyBorder="0" applyAlignment="0">
      <protection/>
    </xf>
    <xf numFmtId="181" fontId="6" fillId="4" borderId="1" applyNumberFormat="0" applyFont="0" applyFill="0" applyBorder="0">
      <alignment horizontal="center" vertical="center"/>
      <protection/>
    </xf>
    <xf numFmtId="182" fontId="7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45" fillId="0" borderId="2" applyNumberFormat="0" applyFill="0" applyAlignment="0" applyProtection="0"/>
    <xf numFmtId="0" fontId="46" fillId="7" borderId="0" applyNumberFormat="0" applyBorder="0" applyAlignment="0" applyProtection="0"/>
    <xf numFmtId="9" fontId="0" fillId="0" borderId="0" applyFont="0" applyFill="0" applyBorder="0" applyAlignment="0" applyProtection="0"/>
    <xf numFmtId="0" fontId="47" fillId="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8" fillId="0" borderId="4" applyNumberFormat="0" applyFill="0" applyAlignment="0" applyProtection="0"/>
    <xf numFmtId="0" fontId="0" fillId="5" borderId="5" applyNumberFormat="0" applyFont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" borderId="3" applyNumberFormat="0" applyAlignment="0" applyProtection="0"/>
    <xf numFmtId="0" fontId="55" fillId="9" borderId="9" applyNumberFormat="0" applyAlignment="0" applyProtection="0"/>
    <xf numFmtId="0" fontId="56" fillId="14" borderId="10" applyNumberFormat="0" applyAlignment="0" applyProtection="0"/>
    <xf numFmtId="0" fontId="57" fillId="17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77" fontId="2" fillId="0" borderId="0" xfId="37" applyNumberFormat="1" applyFont="1" applyAlignment="1">
      <alignment vertical="center"/>
    </xf>
    <xf numFmtId="177" fontId="2" fillId="0" borderId="0" xfId="37" applyNumberFormat="1" applyFont="1" applyFill="1" applyAlignment="1">
      <alignment vertical="center"/>
    </xf>
    <xf numFmtId="177" fontId="2" fillId="0" borderId="11" xfId="37" applyNumberFormat="1" applyFont="1" applyBorder="1" applyAlignment="1">
      <alignment vertical="center"/>
    </xf>
    <xf numFmtId="177" fontId="2" fillId="18" borderId="11" xfId="37" applyNumberFormat="1" applyFont="1" applyFill="1" applyBorder="1" applyAlignment="1">
      <alignment vertical="center"/>
    </xf>
    <xf numFmtId="177" fontId="2" fillId="0" borderId="0" xfId="37" applyNumberFormat="1" applyFont="1" applyBorder="1" applyAlignment="1">
      <alignment vertical="center"/>
    </xf>
    <xf numFmtId="177" fontId="2" fillId="0" borderId="0" xfId="37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18" borderId="0" xfId="0" applyFont="1" applyFill="1" applyAlignment="1">
      <alignment vertical="center"/>
    </xf>
    <xf numFmtId="0" fontId="2" fillId="18" borderId="11" xfId="0" applyFont="1" applyFill="1" applyBorder="1" applyAlignment="1">
      <alignment vertical="center"/>
    </xf>
    <xf numFmtId="177" fontId="2" fillId="0" borderId="0" xfId="37" applyNumberFormat="1" applyFont="1" applyBorder="1" applyAlignment="1">
      <alignment horizontal="center" vertical="center"/>
    </xf>
    <xf numFmtId="177" fontId="2" fillId="18" borderId="0" xfId="37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18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177" fontId="2" fillId="18" borderId="0" xfId="37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77" fontId="15" fillId="0" borderId="0" xfId="37" applyNumberFormat="1" applyFont="1" applyBorder="1" applyAlignment="1">
      <alignment vertical="center"/>
    </xf>
    <xf numFmtId="177" fontId="15" fillId="0" borderId="0" xfId="37" applyNumberFormat="1" applyFont="1" applyFill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177" fontId="2" fillId="0" borderId="11" xfId="37" applyNumberFormat="1" applyFont="1" applyFill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1" xfId="37" applyNumberFormat="1" applyFont="1" applyBorder="1" applyAlignment="1">
      <alignment horizontal="center" vertical="center"/>
    </xf>
    <xf numFmtId="177" fontId="2" fillId="0" borderId="0" xfId="37" applyNumberFormat="1" applyFont="1" applyBorder="1" applyAlignment="1">
      <alignment vertical="center"/>
    </xf>
    <xf numFmtId="177" fontId="2" fillId="18" borderId="0" xfId="37" applyNumberFormat="1" applyFont="1" applyFill="1" applyBorder="1" applyAlignment="1">
      <alignment vertical="center"/>
    </xf>
    <xf numFmtId="177" fontId="2" fillId="0" borderId="13" xfId="37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180" fontId="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37" applyNumberFormat="1" applyFont="1" applyFill="1" applyBorder="1" applyAlignment="1">
      <alignment vertical="center"/>
    </xf>
    <xf numFmtId="177" fontId="2" fillId="0" borderId="15" xfId="37" applyNumberFormat="1" applyFont="1" applyBorder="1" applyAlignment="1">
      <alignment vertical="center"/>
    </xf>
    <xf numFmtId="177" fontId="2" fillId="18" borderId="15" xfId="37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0" fillId="18" borderId="0" xfId="37" applyNumberFormat="1" applyFont="1" applyFill="1" applyBorder="1" applyAlignment="1">
      <alignment vertical="center"/>
    </xf>
    <xf numFmtId="177" fontId="28" fillId="0" borderId="0" xfId="37" applyNumberFormat="1" applyFont="1" applyFill="1" applyAlignment="1">
      <alignment vertical="center"/>
    </xf>
    <xf numFmtId="177" fontId="19" fillId="0" borderId="0" xfId="37" applyNumberFormat="1" applyFont="1" applyAlignment="1">
      <alignment vertical="center"/>
    </xf>
    <xf numFmtId="0" fontId="2" fillId="18" borderId="16" xfId="0" applyFont="1" applyFill="1" applyBorder="1" applyAlignment="1">
      <alignment vertical="center"/>
    </xf>
    <xf numFmtId="0" fontId="15" fillId="18" borderId="16" xfId="0" applyFont="1" applyFill="1" applyBorder="1" applyAlignment="1">
      <alignment vertical="center"/>
    </xf>
    <xf numFmtId="0" fontId="2" fillId="18" borderId="0" xfId="0" applyFont="1" applyFill="1" applyAlignment="1">
      <alignment vertical="center" wrapText="1"/>
    </xf>
    <xf numFmtId="177" fontId="2" fillId="0" borderId="0" xfId="0" applyNumberFormat="1" applyFont="1" applyAlignment="1">
      <alignment vertical="center"/>
    </xf>
    <xf numFmtId="0" fontId="24" fillId="18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4" fillId="18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49" fontId="38" fillId="4" borderId="19" xfId="0" applyNumberFormat="1" applyFont="1" applyFill="1" applyBorder="1" applyAlignment="1">
      <alignment horizontal="left" vertical="center"/>
    </xf>
    <xf numFmtId="0" fontId="38" fillId="4" borderId="19" xfId="0" applyFont="1" applyFill="1" applyBorder="1" applyAlignment="1">
      <alignment horizontal="left" vertical="center" wrapText="1"/>
    </xf>
    <xf numFmtId="0" fontId="38" fillId="4" borderId="19" xfId="0" applyFont="1" applyFill="1" applyBorder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7" fillId="4" borderId="19" xfId="0" applyFont="1" applyFill="1" applyBorder="1" applyAlignment="1">
      <alignment horizontal="center" vertical="center"/>
    </xf>
    <xf numFmtId="3" fontId="38" fillId="4" borderId="19" xfId="0" applyNumberFormat="1" applyFont="1" applyFill="1" applyBorder="1" applyAlignment="1">
      <alignment horizontal="right" vertical="center"/>
    </xf>
    <xf numFmtId="3" fontId="31" fillId="4" borderId="20" xfId="0" applyNumberFormat="1" applyFont="1" applyFill="1" applyBorder="1" applyAlignment="1">
      <alignment vertical="center" wrapText="1"/>
    </xf>
    <xf numFmtId="176" fontId="40" fillId="0" borderId="0" xfId="37" applyNumberFormat="1" applyFont="1" applyFill="1" applyAlignment="1">
      <alignment vertical="center"/>
    </xf>
    <xf numFmtId="177" fontId="41" fillId="0" borderId="0" xfId="37" applyNumberFormat="1" applyFont="1" applyBorder="1" applyAlignment="1">
      <alignment vertical="center"/>
    </xf>
    <xf numFmtId="177" fontId="41" fillId="0" borderId="11" xfId="37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197" fontId="2" fillId="18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1" fillId="4" borderId="21" xfId="0" applyFont="1" applyFill="1" applyBorder="1" applyAlignment="1">
      <alignment vertical="center" wrapText="1"/>
    </xf>
    <xf numFmtId="0" fontId="31" fillId="4" borderId="22" xfId="0" applyFont="1" applyFill="1" applyBorder="1" applyAlignment="1">
      <alignment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198" fontId="2" fillId="18" borderId="26" xfId="37" applyNumberFormat="1" applyFont="1" applyFill="1" applyBorder="1" applyAlignment="1">
      <alignment vertical="center"/>
    </xf>
    <xf numFmtId="198" fontId="2" fillId="0" borderId="27" xfId="0" applyNumberFormat="1" applyFont="1" applyFill="1" applyBorder="1" applyAlignment="1">
      <alignment horizontal="center" vertical="center"/>
    </xf>
    <xf numFmtId="198" fontId="2" fillId="0" borderId="26" xfId="0" applyNumberFormat="1" applyFont="1" applyBorder="1" applyAlignment="1">
      <alignment vertical="center"/>
    </xf>
    <xf numFmtId="198" fontId="12" fillId="0" borderId="27" xfId="0" applyNumberFormat="1" applyFont="1" applyBorder="1" applyAlignment="1">
      <alignment vertical="center"/>
    </xf>
    <xf numFmtId="198" fontId="15" fillId="0" borderId="26" xfId="0" applyNumberFormat="1" applyFont="1" applyBorder="1" applyAlignment="1">
      <alignment vertical="center"/>
    </xf>
    <xf numFmtId="198" fontId="2" fillId="0" borderId="27" xfId="0" applyNumberFormat="1" applyFont="1" applyBorder="1" applyAlignment="1">
      <alignment vertical="center"/>
    </xf>
    <xf numFmtId="198" fontId="2" fillId="0" borderId="27" xfId="37" applyNumberFormat="1" applyFont="1" applyBorder="1" applyAlignment="1">
      <alignment vertical="center"/>
    </xf>
    <xf numFmtId="198" fontId="2" fillId="18" borderId="26" xfId="0" applyNumberFormat="1" applyFont="1" applyFill="1" applyBorder="1" applyAlignment="1">
      <alignment vertical="center"/>
    </xf>
    <xf numFmtId="198" fontId="2" fillId="0" borderId="11" xfId="0" applyNumberFormat="1" applyFont="1" applyBorder="1" applyAlignment="1">
      <alignment horizontal="center" vertical="center"/>
    </xf>
    <xf numFmtId="198" fontId="2" fillId="0" borderId="28" xfId="37" applyNumberFormat="1" applyFont="1" applyBorder="1" applyAlignment="1">
      <alignment vertical="center"/>
    </xf>
    <xf numFmtId="198" fontId="2" fillId="0" borderId="26" xfId="37" applyNumberFormat="1" applyFont="1" applyBorder="1" applyAlignment="1">
      <alignment vertical="center"/>
    </xf>
    <xf numFmtId="198" fontId="2" fillId="0" borderId="29" xfId="0" applyNumberFormat="1" applyFont="1" applyBorder="1" applyAlignment="1">
      <alignment vertical="center"/>
    </xf>
    <xf numFmtId="198" fontId="2" fillId="0" borderId="27" xfId="0" applyNumberFormat="1" applyFont="1" applyBorder="1" applyAlignment="1">
      <alignment horizontal="center" vertical="center"/>
    </xf>
    <xf numFmtId="198" fontId="2" fillId="0" borderId="26" xfId="0" applyNumberFormat="1" applyFont="1" applyBorder="1" applyAlignment="1">
      <alignment horizontal="center" vertical="center"/>
    </xf>
    <xf numFmtId="198" fontId="2" fillId="0" borderId="30" xfId="37" applyNumberFormat="1" applyFont="1" applyBorder="1" applyAlignment="1">
      <alignment vertical="center"/>
    </xf>
    <xf numFmtId="198" fontId="2" fillId="0" borderId="12" xfId="0" applyNumberFormat="1" applyFont="1" applyBorder="1" applyAlignment="1">
      <alignment vertical="center"/>
    </xf>
    <xf numFmtId="198" fontId="2" fillId="0" borderId="28" xfId="0" applyNumberFormat="1" applyFont="1" applyBorder="1" applyAlignment="1">
      <alignment vertical="center"/>
    </xf>
    <xf numFmtId="198" fontId="19" fillId="0" borderId="26" xfId="0" applyNumberFormat="1" applyFont="1" applyBorder="1" applyAlignment="1">
      <alignment vertical="center"/>
    </xf>
    <xf numFmtId="198" fontId="19" fillId="0" borderId="29" xfId="0" applyNumberFormat="1" applyFont="1" applyBorder="1" applyAlignment="1">
      <alignment vertical="center"/>
    </xf>
    <xf numFmtId="198" fontId="2" fillId="0" borderId="0" xfId="0" applyNumberFormat="1" applyFont="1" applyAlignment="1">
      <alignment vertical="center"/>
    </xf>
    <xf numFmtId="198" fontId="2" fillId="0" borderId="11" xfId="0" applyNumberFormat="1" applyFont="1" applyBorder="1" applyAlignment="1">
      <alignment vertical="center"/>
    </xf>
    <xf numFmtId="198" fontId="2" fillId="0" borderId="0" xfId="37" applyNumberFormat="1" applyFont="1" applyAlignment="1">
      <alignment vertical="center"/>
    </xf>
    <xf numFmtId="177" fontId="0" fillId="0" borderId="0" xfId="37" applyNumberFormat="1" applyFont="1" applyBorder="1" applyAlignment="1">
      <alignment vertical="center"/>
    </xf>
    <xf numFmtId="0" fontId="59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89&#38928;&#31639;\89&#22283;&#20013;&#20154;&#26989;&#32147;&#36027;&#27010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view="pageBreakPreview" zoomScaleSheetLayoutView="100" zoomScalePageLayoutView="0" workbookViewId="0" topLeftCell="A43">
      <selection activeCell="A6" sqref="A6:IV7"/>
    </sheetView>
  </sheetViews>
  <sheetFormatPr defaultColWidth="9.00390625" defaultRowHeight="16.5"/>
  <cols>
    <col min="1" max="1" width="29.875" style="1" customWidth="1"/>
    <col min="2" max="2" width="12.375" style="1" customWidth="1"/>
    <col min="3" max="3" width="11.375" style="1" customWidth="1"/>
    <col min="4" max="4" width="11.00390625" style="1" customWidth="1"/>
    <col min="5" max="5" width="12.75390625" style="1" bestFit="1" customWidth="1"/>
    <col min="6" max="6" width="18.125" style="1" customWidth="1"/>
    <col min="7" max="7" width="10.875" style="1" customWidth="1"/>
    <col min="8" max="8" width="0" style="1" hidden="1" customWidth="1"/>
    <col min="9" max="10" width="9.50390625" style="1" hidden="1" customWidth="1"/>
    <col min="11" max="11" width="0" style="1" hidden="1" customWidth="1"/>
    <col min="12" max="16384" width="9.00390625" style="1" customWidth="1"/>
  </cols>
  <sheetData>
    <row r="1" spans="1:6" ht="57" customHeight="1">
      <c r="A1" s="100" t="s">
        <v>196</v>
      </c>
      <c r="B1" s="101"/>
      <c r="C1" s="101"/>
      <c r="D1" s="101"/>
      <c r="E1" s="101"/>
      <c r="F1" s="101"/>
    </row>
    <row r="2" ht="19.5" customHeight="1">
      <c r="A2" s="14" t="s">
        <v>180</v>
      </c>
    </row>
    <row r="3" spans="1:6" ht="15.75" customHeight="1">
      <c r="A3" s="29"/>
      <c r="B3" s="30"/>
      <c r="C3" s="30"/>
      <c r="D3" s="30"/>
      <c r="E3" s="30"/>
      <c r="F3" s="2" t="s">
        <v>5</v>
      </c>
    </row>
    <row r="4" spans="1:6" ht="19.5" customHeight="1">
      <c r="A4" s="31" t="s">
        <v>185</v>
      </c>
      <c r="B4" s="15"/>
      <c r="C4" s="15"/>
      <c r="D4" s="15"/>
      <c r="E4" s="15"/>
      <c r="F4" s="77"/>
    </row>
    <row r="5" spans="1:6" ht="15.75" customHeight="1">
      <c r="A5" s="3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78"/>
    </row>
    <row r="6" spans="1:6" ht="18" customHeight="1">
      <c r="A6" s="31" t="s">
        <v>6</v>
      </c>
      <c r="B6" s="65">
        <v>13000</v>
      </c>
      <c r="C6" s="8"/>
      <c r="D6" s="7">
        <v>12</v>
      </c>
      <c r="E6" s="7">
        <f>B6*D6</f>
        <v>156000</v>
      </c>
      <c r="F6" s="79"/>
    </row>
    <row r="7" spans="1:6" ht="18" customHeight="1">
      <c r="A7" s="31" t="s">
        <v>7</v>
      </c>
      <c r="B7" s="66">
        <v>650</v>
      </c>
      <c r="C7" s="6"/>
      <c r="D7" s="5">
        <v>12</v>
      </c>
      <c r="E7" s="5">
        <f>B7*C7*D7</f>
        <v>0</v>
      </c>
      <c r="F7" s="80">
        <f>SUM(E6:E7)</f>
        <v>156000</v>
      </c>
    </row>
    <row r="8" spans="1:6" ht="17.25" customHeight="1">
      <c r="A8" s="32" t="s">
        <v>166</v>
      </c>
      <c r="B8" s="7"/>
      <c r="C8" s="8"/>
      <c r="D8" s="7"/>
      <c r="E8" s="7"/>
      <c r="F8" s="79"/>
    </row>
    <row r="9" spans="1:6" s="19" customFormat="1" ht="16.5" customHeight="1">
      <c r="A9" s="48" t="s">
        <v>181</v>
      </c>
      <c r="B9" s="20"/>
      <c r="C9" s="21"/>
      <c r="D9" s="20"/>
      <c r="E9" s="20"/>
      <c r="F9" s="81"/>
    </row>
    <row r="10" spans="1:6" ht="7.5" customHeight="1" hidden="1">
      <c r="A10" s="31"/>
      <c r="B10" s="7"/>
      <c r="C10" s="8"/>
      <c r="D10" s="7"/>
      <c r="E10" s="7"/>
      <c r="F10" s="79"/>
    </row>
    <row r="11" spans="1:6" ht="35.25" customHeight="1">
      <c r="A11" s="33" t="s">
        <v>8</v>
      </c>
      <c r="B11" s="2" t="s">
        <v>9</v>
      </c>
      <c r="C11" s="2" t="s">
        <v>10</v>
      </c>
      <c r="D11" s="2" t="s">
        <v>11</v>
      </c>
      <c r="E11" s="2" t="s">
        <v>5</v>
      </c>
      <c r="F11" s="82"/>
    </row>
    <row r="12" spans="1:6" ht="16.5">
      <c r="A12" s="47" t="s">
        <v>195</v>
      </c>
      <c r="B12" s="5">
        <v>1010</v>
      </c>
      <c r="C12" s="5">
        <v>2</v>
      </c>
      <c r="D12" s="6"/>
      <c r="E12" s="5">
        <f>B12*C12*D12</f>
        <v>0</v>
      </c>
      <c r="F12" s="83">
        <f>ROUNDUP(E12,-3)</f>
        <v>0</v>
      </c>
    </row>
    <row r="13" spans="1:6" ht="3" customHeight="1">
      <c r="A13" s="31"/>
      <c r="B13" s="15"/>
      <c r="C13" s="15"/>
      <c r="D13" s="15"/>
      <c r="E13" s="15"/>
      <c r="F13" s="79"/>
    </row>
    <row r="14" spans="1:6" ht="16.5">
      <c r="A14" s="31" t="s">
        <v>155</v>
      </c>
      <c r="B14" s="2" t="s">
        <v>12</v>
      </c>
      <c r="C14" s="2" t="s">
        <v>13</v>
      </c>
      <c r="D14" s="2" t="s">
        <v>14</v>
      </c>
      <c r="E14" s="2" t="s">
        <v>5</v>
      </c>
      <c r="F14" s="78"/>
    </row>
    <row r="15" spans="1:6" ht="16.5">
      <c r="A15" s="31" t="s">
        <v>156</v>
      </c>
      <c r="B15" s="7">
        <f>2000*3</f>
        <v>6000</v>
      </c>
      <c r="C15" s="16"/>
      <c r="D15" s="34">
        <v>0.5</v>
      </c>
      <c r="E15" s="7">
        <f>B15*D15*C15</f>
        <v>0</v>
      </c>
      <c r="F15" s="79"/>
    </row>
    <row r="16" spans="1:6" ht="16.5">
      <c r="A16" s="31" t="s">
        <v>15</v>
      </c>
      <c r="B16" s="5">
        <f>2000*3</f>
        <v>6000</v>
      </c>
      <c r="C16" s="11"/>
      <c r="D16" s="22">
        <v>1</v>
      </c>
      <c r="E16" s="5">
        <f>B16*C16*D16</f>
        <v>0</v>
      </c>
      <c r="F16" s="82">
        <f>SUM(E15:E16)</f>
        <v>0</v>
      </c>
    </row>
    <row r="17" spans="1:6" ht="3" customHeight="1">
      <c r="A17" s="31"/>
      <c r="B17" s="15"/>
      <c r="C17" s="15"/>
      <c r="D17" s="15"/>
      <c r="E17" s="15"/>
      <c r="F17" s="79"/>
    </row>
    <row r="18" spans="1:6" ht="14.25" customHeight="1">
      <c r="A18" s="31" t="s">
        <v>150</v>
      </c>
      <c r="B18" s="15"/>
      <c r="C18" s="15"/>
      <c r="D18" s="15"/>
      <c r="E18" s="15"/>
      <c r="F18" s="79"/>
    </row>
    <row r="19" spans="1:6" ht="15.75" customHeight="1">
      <c r="A19" s="31" t="s">
        <v>55</v>
      </c>
      <c r="B19" s="15"/>
      <c r="C19" s="15"/>
      <c r="D19" s="15"/>
      <c r="E19" s="15"/>
      <c r="F19" s="84"/>
    </row>
    <row r="20" spans="1:6" ht="15.75" customHeight="1">
      <c r="A20" s="31" t="s">
        <v>16</v>
      </c>
      <c r="B20" s="15"/>
      <c r="C20" s="15"/>
      <c r="D20" s="2" t="s">
        <v>17</v>
      </c>
      <c r="E20" s="38"/>
      <c r="F20" s="85" t="s">
        <v>5</v>
      </c>
    </row>
    <row r="21" spans="1:6" ht="15.75" customHeight="1">
      <c r="A21" s="31"/>
      <c r="B21" s="15"/>
      <c r="C21" s="15"/>
      <c r="D21" s="16"/>
      <c r="E21" s="38"/>
      <c r="F21" s="79">
        <f>D21</f>
        <v>0</v>
      </c>
    </row>
    <row r="22" spans="1:6" ht="15.75" customHeight="1">
      <c r="A22" s="31" t="s">
        <v>57</v>
      </c>
      <c r="B22" s="15"/>
      <c r="C22" s="15"/>
      <c r="D22" s="16"/>
      <c r="E22" s="38"/>
      <c r="F22" s="79">
        <f>D22</f>
        <v>0</v>
      </c>
    </row>
    <row r="23" spans="1:6" ht="15.75" customHeight="1">
      <c r="A23" s="31" t="s">
        <v>58</v>
      </c>
      <c r="B23" s="2" t="s">
        <v>9</v>
      </c>
      <c r="C23" s="2" t="s">
        <v>10</v>
      </c>
      <c r="D23" s="2" t="s">
        <v>11</v>
      </c>
      <c r="E23" s="2" t="s">
        <v>5</v>
      </c>
      <c r="F23" s="82"/>
    </row>
    <row r="24" spans="1:6" ht="15.75" customHeight="1">
      <c r="A24" s="31"/>
      <c r="B24" s="41">
        <v>1010</v>
      </c>
      <c r="C24" s="41">
        <v>2</v>
      </c>
      <c r="D24" s="42"/>
      <c r="E24" s="41">
        <f>B24*C24*D24</f>
        <v>0</v>
      </c>
      <c r="F24" s="86"/>
    </row>
    <row r="25" spans="1:6" ht="15.75" customHeight="1">
      <c r="A25" s="31"/>
      <c r="B25" s="7">
        <v>1010</v>
      </c>
      <c r="C25" s="7">
        <v>1</v>
      </c>
      <c r="D25" s="18"/>
      <c r="E25" s="7">
        <f>B25*C25*D25</f>
        <v>0</v>
      </c>
      <c r="F25" s="87">
        <f>SUM(E24:E25)</f>
        <v>0</v>
      </c>
    </row>
    <row r="26" spans="1:6" ht="15.75" customHeight="1">
      <c r="A26" s="31" t="s">
        <v>56</v>
      </c>
      <c r="B26" s="15"/>
      <c r="C26" s="15"/>
      <c r="D26" s="43"/>
      <c r="E26" s="44"/>
      <c r="F26" s="79">
        <f>E26</f>
        <v>0</v>
      </c>
    </row>
    <row r="27" spans="1:6" ht="15.75" customHeight="1">
      <c r="A27" s="31" t="s">
        <v>153</v>
      </c>
      <c r="B27" s="15"/>
      <c r="C27" s="15"/>
      <c r="D27" s="43"/>
      <c r="E27" s="44"/>
      <c r="F27" s="79">
        <f>E27</f>
        <v>0</v>
      </c>
    </row>
    <row r="28" spans="1:6" ht="16.5">
      <c r="A28" s="35" t="s">
        <v>151</v>
      </c>
      <c r="B28" s="17"/>
      <c r="C28" s="17"/>
      <c r="D28" s="17"/>
      <c r="E28" s="17"/>
      <c r="F28" s="88">
        <f>F19+F21+F22+F25+F26+F27</f>
        <v>0</v>
      </c>
    </row>
    <row r="29" spans="1:6" ht="2.25" customHeight="1">
      <c r="A29" s="31"/>
      <c r="B29" s="15"/>
      <c r="C29" s="15"/>
      <c r="D29" s="15"/>
      <c r="E29" s="15"/>
      <c r="F29" s="79"/>
    </row>
    <row r="30" spans="1:6" ht="15" customHeight="1">
      <c r="A30" s="31" t="s">
        <v>18</v>
      </c>
      <c r="B30" s="15"/>
      <c r="C30" s="15"/>
      <c r="D30" s="15"/>
      <c r="E30" s="15"/>
      <c r="F30" s="79"/>
    </row>
    <row r="31" spans="1:6" ht="15" customHeight="1">
      <c r="A31" s="36" t="s">
        <v>19</v>
      </c>
      <c r="B31" s="2" t="s">
        <v>20</v>
      </c>
      <c r="C31" s="2" t="s">
        <v>63</v>
      </c>
      <c r="D31" s="2" t="s">
        <v>21</v>
      </c>
      <c r="E31" s="24" t="s">
        <v>17</v>
      </c>
      <c r="F31" s="89" t="s">
        <v>0</v>
      </c>
    </row>
    <row r="32" spans="1:6" ht="15" customHeight="1">
      <c r="A32" s="31"/>
      <c r="B32" s="18"/>
      <c r="C32" s="12">
        <f>20*360</f>
        <v>7200</v>
      </c>
      <c r="D32" s="26">
        <v>40</v>
      </c>
      <c r="E32" s="26">
        <f>B32*C32*D32</f>
        <v>0</v>
      </c>
      <c r="F32" s="87"/>
    </row>
    <row r="33" spans="1:6" ht="15" customHeight="1">
      <c r="A33" s="31"/>
      <c r="B33" s="18"/>
      <c r="C33" s="12">
        <f>20*360</f>
        <v>7200</v>
      </c>
      <c r="D33" s="40">
        <v>20</v>
      </c>
      <c r="E33" s="26">
        <f>B33*C33*D33</f>
        <v>0</v>
      </c>
      <c r="F33" s="87">
        <f>SUM(E32:E33)</f>
        <v>0</v>
      </c>
    </row>
    <row r="34" spans="1:6" ht="15" customHeight="1">
      <c r="A34" s="31" t="s">
        <v>65</v>
      </c>
      <c r="B34" s="8"/>
      <c r="C34" s="12"/>
      <c r="D34" s="26"/>
      <c r="E34" s="26"/>
      <c r="F34" s="87"/>
    </row>
    <row r="35" spans="1:6" ht="15" customHeight="1">
      <c r="A35" s="31" t="s">
        <v>23</v>
      </c>
      <c r="B35" s="23" t="s">
        <v>24</v>
      </c>
      <c r="C35" s="25" t="s">
        <v>25</v>
      </c>
      <c r="D35" s="12"/>
      <c r="E35" s="25" t="s">
        <v>22</v>
      </c>
      <c r="F35" s="89" t="s">
        <v>17</v>
      </c>
    </row>
    <row r="36" spans="1:6" ht="15" customHeight="1">
      <c r="A36" s="31"/>
      <c r="B36" s="18"/>
      <c r="C36" s="27"/>
      <c r="D36" s="26"/>
      <c r="E36" s="27"/>
      <c r="F36" s="87">
        <f>B36*C36*E36</f>
        <v>0</v>
      </c>
    </row>
    <row r="37" spans="1:6" ht="15" customHeight="1">
      <c r="A37" s="31" t="s">
        <v>26</v>
      </c>
      <c r="B37" s="8"/>
      <c r="C37" s="25" t="s">
        <v>25</v>
      </c>
      <c r="D37" s="12"/>
      <c r="E37" s="25" t="s">
        <v>22</v>
      </c>
      <c r="F37" s="89" t="s">
        <v>17</v>
      </c>
    </row>
    <row r="38" spans="1:6" ht="15" customHeight="1">
      <c r="A38" s="31"/>
      <c r="B38" s="7"/>
      <c r="C38" s="7">
        <v>12</v>
      </c>
      <c r="D38" s="7"/>
      <c r="E38" s="18"/>
      <c r="F38" s="87">
        <f>C38*E38</f>
        <v>0</v>
      </c>
    </row>
    <row r="39" spans="1:6" ht="15" customHeight="1">
      <c r="A39" s="31" t="s">
        <v>27</v>
      </c>
      <c r="B39" s="2" t="s">
        <v>20</v>
      </c>
      <c r="C39" s="25" t="s">
        <v>25</v>
      </c>
      <c r="D39" s="2" t="s">
        <v>22</v>
      </c>
      <c r="E39" s="24" t="s">
        <v>17</v>
      </c>
      <c r="F39" s="89" t="s">
        <v>0</v>
      </c>
    </row>
    <row r="40" spans="1:6" ht="15" customHeight="1">
      <c r="A40" s="31"/>
      <c r="B40" s="18"/>
      <c r="C40" s="7">
        <v>12</v>
      </c>
      <c r="D40" s="7">
        <v>2000</v>
      </c>
      <c r="E40" s="7">
        <f>B40*C40*D40</f>
        <v>0</v>
      </c>
      <c r="F40" s="90"/>
    </row>
    <row r="41" spans="1:6" ht="15" customHeight="1">
      <c r="A41" s="31"/>
      <c r="B41" s="18"/>
      <c r="C41" s="7">
        <v>5</v>
      </c>
      <c r="D41" s="7">
        <v>2000</v>
      </c>
      <c r="E41" s="7">
        <f>B41*C41*D41</f>
        <v>0</v>
      </c>
      <c r="F41" s="87">
        <f>SUM(E40:E41)</f>
        <v>0</v>
      </c>
    </row>
    <row r="42" spans="1:6" ht="16.5">
      <c r="A42" s="31" t="s">
        <v>64</v>
      </c>
      <c r="B42" s="8"/>
      <c r="C42" s="7"/>
      <c r="D42" s="7"/>
      <c r="E42" s="7"/>
      <c r="F42" s="87"/>
    </row>
    <row r="43" spans="1:6" ht="17.25" thickBot="1">
      <c r="A43" s="37" t="s">
        <v>28</v>
      </c>
      <c r="B43" s="28"/>
      <c r="C43" s="28"/>
      <c r="D43" s="28"/>
      <c r="E43" s="28"/>
      <c r="F43" s="91">
        <f>F33+F36+F38+F41</f>
        <v>0</v>
      </c>
    </row>
    <row r="44" spans="1:6" ht="16.5" customHeight="1" thickTop="1">
      <c r="A44" s="31" t="s">
        <v>186</v>
      </c>
      <c r="B44" s="7"/>
      <c r="C44" s="7" t="s">
        <v>13</v>
      </c>
      <c r="D44" s="7" t="s">
        <v>188</v>
      </c>
      <c r="E44" s="7" t="s">
        <v>189</v>
      </c>
      <c r="F44" s="87" t="s">
        <v>190</v>
      </c>
    </row>
    <row r="45" spans="1:6" ht="16.5" customHeight="1">
      <c r="A45" s="31" t="s">
        <v>192</v>
      </c>
      <c r="B45" s="7"/>
      <c r="C45" s="18"/>
      <c r="D45" s="99">
        <f>C45*704000</f>
        <v>0</v>
      </c>
      <c r="E45" s="7">
        <f>C45*96000</f>
        <v>0</v>
      </c>
      <c r="F45" s="87">
        <f>D45+E45</f>
        <v>0</v>
      </c>
    </row>
    <row r="46" spans="1:6" ht="16.5" customHeight="1">
      <c r="A46" s="31" t="s">
        <v>193</v>
      </c>
      <c r="B46" s="7"/>
      <c r="C46" s="18"/>
      <c r="D46" s="99">
        <f>C46*700000</f>
        <v>0</v>
      </c>
      <c r="E46" s="7">
        <v>0</v>
      </c>
      <c r="F46" s="87">
        <f>D46+E46</f>
        <v>0</v>
      </c>
    </row>
    <row r="47" spans="1:6" ht="16.5">
      <c r="A47" s="31" t="s">
        <v>194</v>
      </c>
      <c r="B47" s="15"/>
      <c r="C47" s="15"/>
      <c r="D47" s="15"/>
      <c r="E47" s="15"/>
      <c r="F47" s="84"/>
    </row>
    <row r="48" spans="1:6" ht="5.25" customHeight="1">
      <c r="A48" s="31"/>
      <c r="B48" s="15"/>
      <c r="C48" s="15"/>
      <c r="D48" s="15"/>
      <c r="E48" s="15"/>
      <c r="F48" s="79"/>
    </row>
    <row r="49" spans="1:6" ht="16.5">
      <c r="A49" s="35" t="s">
        <v>29</v>
      </c>
      <c r="B49" s="17"/>
      <c r="C49" s="17"/>
      <c r="D49" s="17"/>
      <c r="E49" s="17"/>
      <c r="F49" s="88">
        <f>F4+F7+F12+F16+F28+F43+F45+F46+F47</f>
        <v>156000</v>
      </c>
    </row>
    <row r="50" spans="1:6" ht="6.75" customHeight="1">
      <c r="A50" s="17"/>
      <c r="B50" s="17"/>
      <c r="C50" s="17"/>
      <c r="D50" s="17"/>
      <c r="E50" s="17"/>
      <c r="F50" s="92"/>
    </row>
    <row r="51" spans="1:6" ht="16.5">
      <c r="A51" s="29" t="s">
        <v>30</v>
      </c>
      <c r="B51" s="30"/>
      <c r="C51" s="30"/>
      <c r="D51" s="30"/>
      <c r="E51" s="30"/>
      <c r="F51" s="93"/>
    </row>
    <row r="52" spans="1:6" ht="15.75" customHeight="1">
      <c r="A52" s="31" t="s">
        <v>152</v>
      </c>
      <c r="B52" s="15"/>
      <c r="C52" s="15"/>
      <c r="D52" s="15"/>
      <c r="E52" s="15"/>
      <c r="F52" s="94">
        <f>F4+F7+F16+F43+F47+E45</f>
        <v>156000</v>
      </c>
    </row>
    <row r="53" spans="1:6" ht="15.75" customHeight="1">
      <c r="A53" s="31" t="s">
        <v>187</v>
      </c>
      <c r="B53" s="15"/>
      <c r="C53" s="15"/>
      <c r="D53" s="15"/>
      <c r="E53" s="15"/>
      <c r="F53" s="94">
        <f>D45</f>
        <v>0</v>
      </c>
    </row>
    <row r="54" spans="1:6" ht="15.75" customHeight="1">
      <c r="A54" s="31" t="s">
        <v>191</v>
      </c>
      <c r="B54" s="15"/>
      <c r="C54" s="15"/>
      <c r="D54" s="15"/>
      <c r="E54" s="69"/>
      <c r="F54" s="94">
        <f>D46</f>
        <v>0</v>
      </c>
    </row>
    <row r="55" spans="1:6" ht="15.75" customHeight="1">
      <c r="A55" s="31" t="s">
        <v>72</v>
      </c>
      <c r="B55" s="15"/>
      <c r="C55" s="15"/>
      <c r="D55" s="15"/>
      <c r="E55" s="15"/>
      <c r="F55" s="94">
        <f>F12</f>
        <v>0</v>
      </c>
    </row>
    <row r="56" spans="1:6" ht="15.75" customHeight="1">
      <c r="A56" s="31" t="s">
        <v>154</v>
      </c>
      <c r="B56" s="15"/>
      <c r="C56" s="15"/>
      <c r="D56" s="15"/>
      <c r="E56" s="15"/>
      <c r="F56" s="94">
        <f>F28</f>
        <v>0</v>
      </c>
    </row>
    <row r="57" spans="1:6" ht="18" customHeight="1">
      <c r="A57" s="35" t="s">
        <v>31</v>
      </c>
      <c r="B57" s="9"/>
      <c r="C57" s="9"/>
      <c r="D57" s="9"/>
      <c r="E57" s="9"/>
      <c r="F57" s="95">
        <f>SUM(F52:F56)</f>
        <v>156000</v>
      </c>
    </row>
    <row r="58" ht="6" customHeight="1">
      <c r="F58" s="96"/>
    </row>
    <row r="59" spans="1:6" ht="16.5">
      <c r="A59" s="1" t="s">
        <v>32</v>
      </c>
      <c r="F59" s="96"/>
    </row>
    <row r="60" spans="1:6" ht="16.5">
      <c r="A60" s="1" t="s">
        <v>33</v>
      </c>
      <c r="D60" s="23" t="s">
        <v>13</v>
      </c>
      <c r="E60" s="2" t="s">
        <v>34</v>
      </c>
      <c r="F60" s="97"/>
    </row>
    <row r="61" spans="1:6" ht="16.5">
      <c r="A61" s="1" t="s">
        <v>35</v>
      </c>
      <c r="D61" s="13"/>
      <c r="E61" s="46">
        <v>1000</v>
      </c>
      <c r="F61" s="98">
        <f>D61*E61</f>
        <v>0</v>
      </c>
    </row>
    <row r="62" spans="1:6" ht="16.5">
      <c r="A62" s="1" t="s">
        <v>68</v>
      </c>
      <c r="D62" s="2" t="s">
        <v>36</v>
      </c>
      <c r="E62" s="2" t="s">
        <v>37</v>
      </c>
      <c r="F62" s="85" t="s">
        <v>5</v>
      </c>
    </row>
    <row r="63" spans="1:6" ht="16.5">
      <c r="A63" s="1" t="s">
        <v>62</v>
      </c>
      <c r="D63" s="13"/>
      <c r="E63" s="13"/>
      <c r="F63" s="98">
        <f>SUM(D63:E63)</f>
        <v>0</v>
      </c>
    </row>
    <row r="64" spans="1:6" ht="16.5">
      <c r="A64" s="1" t="s">
        <v>69</v>
      </c>
      <c r="D64" s="2" t="s">
        <v>13</v>
      </c>
      <c r="E64" s="2" t="s">
        <v>34</v>
      </c>
      <c r="F64" s="85" t="s">
        <v>5</v>
      </c>
    </row>
    <row r="65" spans="1:6" ht="16.5">
      <c r="A65" s="39" t="s">
        <v>70</v>
      </c>
      <c r="D65" s="13"/>
      <c r="E65" s="4">
        <v>943</v>
      </c>
      <c r="F65" s="98">
        <f>D65*E65</f>
        <v>0</v>
      </c>
    </row>
    <row r="66" spans="1:6" ht="18.75">
      <c r="A66" s="1" t="s">
        <v>66</v>
      </c>
      <c r="D66" s="13"/>
      <c r="E66" s="64">
        <v>32</v>
      </c>
      <c r="F66" s="98">
        <f>D66*E66</f>
        <v>0</v>
      </c>
    </row>
    <row r="67" spans="1:6" ht="18.75">
      <c r="A67" s="1" t="s">
        <v>67</v>
      </c>
      <c r="D67" s="13"/>
      <c r="E67" s="64">
        <v>28</v>
      </c>
      <c r="F67" s="98">
        <f>D67*E67</f>
        <v>0</v>
      </c>
    </row>
    <row r="68" spans="1:6" ht="16.5">
      <c r="A68" s="1" t="s">
        <v>38</v>
      </c>
      <c r="D68" s="2" t="s">
        <v>39</v>
      </c>
      <c r="E68" s="2" t="s">
        <v>34</v>
      </c>
      <c r="F68" s="85" t="s">
        <v>5</v>
      </c>
    </row>
    <row r="69" spans="1:6" ht="16.5">
      <c r="A69" s="1" t="s">
        <v>41</v>
      </c>
      <c r="D69" s="13"/>
      <c r="E69" s="3">
        <v>38</v>
      </c>
      <c r="F69" s="98">
        <f>D69*E69</f>
        <v>0</v>
      </c>
    </row>
    <row r="70" spans="1:6" ht="16.5">
      <c r="A70" s="1" t="s">
        <v>40</v>
      </c>
      <c r="D70" s="10"/>
      <c r="E70" s="3">
        <v>30</v>
      </c>
      <c r="F70" s="98">
        <f>D70*E70</f>
        <v>0</v>
      </c>
    </row>
    <row r="71" spans="1:11" ht="37.5" customHeight="1">
      <c r="A71" s="1" t="s">
        <v>71</v>
      </c>
      <c r="B71" s="53" t="s">
        <v>182</v>
      </c>
      <c r="C71" s="2" t="s">
        <v>25</v>
      </c>
      <c r="D71" s="2" t="s">
        <v>34</v>
      </c>
      <c r="E71" s="2" t="s">
        <v>5</v>
      </c>
      <c r="F71" s="85" t="s">
        <v>113</v>
      </c>
      <c r="G71" s="54"/>
      <c r="I71" s="51" t="s">
        <v>114</v>
      </c>
      <c r="J71" s="52" t="s">
        <v>142</v>
      </c>
      <c r="K71" s="49" t="s">
        <v>112</v>
      </c>
    </row>
    <row r="72" spans="1:11" ht="16.5">
      <c r="A72" s="1" t="s">
        <v>73</v>
      </c>
      <c r="B72" s="13"/>
      <c r="C72" s="1">
        <v>12</v>
      </c>
      <c r="D72" s="13"/>
      <c r="E72" s="3">
        <f aca="true" t="shared" si="0" ref="E72:E77">C72*D72</f>
        <v>0</v>
      </c>
      <c r="F72" s="98">
        <f aca="true" t="shared" si="1" ref="F72:F77">IF(B72&gt;=E72,E72,(IF(B72&lt;=E72,B72)))</f>
        <v>0</v>
      </c>
      <c r="G72" s="55"/>
      <c r="I72" s="50">
        <f aca="true" t="shared" si="2" ref="I72:I77">B72</f>
        <v>0</v>
      </c>
      <c r="J72" s="50">
        <f aca="true" t="shared" si="3" ref="J72:J77">E72</f>
        <v>0</v>
      </c>
      <c r="K72" s="1">
        <f aca="true" t="shared" si="4" ref="K72:K77">G72</f>
        <v>0</v>
      </c>
    </row>
    <row r="73" spans="1:11" ht="16.5">
      <c r="A73" s="1" t="s">
        <v>74</v>
      </c>
      <c r="B73" s="13"/>
      <c r="C73" s="1">
        <v>12</v>
      </c>
      <c r="D73" s="13"/>
      <c r="E73" s="3">
        <f t="shared" si="0"/>
        <v>0</v>
      </c>
      <c r="F73" s="98">
        <f t="shared" si="1"/>
        <v>0</v>
      </c>
      <c r="G73" s="55"/>
      <c r="I73" s="50">
        <f t="shared" si="2"/>
        <v>0</v>
      </c>
      <c r="J73" s="50">
        <f t="shared" si="3"/>
        <v>0</v>
      </c>
      <c r="K73" s="1">
        <f t="shared" si="4"/>
        <v>0</v>
      </c>
    </row>
    <row r="74" spans="1:11" ht="16.5">
      <c r="A74" s="1" t="s">
        <v>78</v>
      </c>
      <c r="B74" s="13"/>
      <c r="C74" s="1">
        <v>12</v>
      </c>
      <c r="D74" s="13"/>
      <c r="E74" s="3">
        <f t="shared" si="0"/>
        <v>0</v>
      </c>
      <c r="F74" s="98">
        <f t="shared" si="1"/>
        <v>0</v>
      </c>
      <c r="G74" s="55"/>
      <c r="I74" s="50">
        <f t="shared" si="2"/>
        <v>0</v>
      </c>
      <c r="J74" s="50">
        <f t="shared" si="3"/>
        <v>0</v>
      </c>
      <c r="K74" s="1">
        <f t="shared" si="4"/>
        <v>0</v>
      </c>
    </row>
    <row r="75" spans="1:11" ht="16.5">
      <c r="A75" s="1" t="s">
        <v>75</v>
      </c>
      <c r="B75" s="13"/>
      <c r="C75" s="1">
        <v>12</v>
      </c>
      <c r="D75" s="13"/>
      <c r="E75" s="3">
        <f t="shared" si="0"/>
        <v>0</v>
      </c>
      <c r="F75" s="98">
        <f t="shared" si="1"/>
        <v>0</v>
      </c>
      <c r="G75" s="55"/>
      <c r="I75" s="50">
        <f t="shared" si="2"/>
        <v>0</v>
      </c>
      <c r="J75" s="50">
        <f t="shared" si="3"/>
        <v>0</v>
      </c>
      <c r="K75" s="1">
        <f t="shared" si="4"/>
        <v>0</v>
      </c>
    </row>
    <row r="76" spans="1:11" ht="16.5">
      <c r="A76" s="1" t="s">
        <v>76</v>
      </c>
      <c r="B76" s="13"/>
      <c r="C76" s="1">
        <v>12</v>
      </c>
      <c r="D76" s="13"/>
      <c r="E76" s="3">
        <f t="shared" si="0"/>
        <v>0</v>
      </c>
      <c r="F76" s="98">
        <f t="shared" si="1"/>
        <v>0</v>
      </c>
      <c r="G76" s="55"/>
      <c r="I76" s="50">
        <f t="shared" si="2"/>
        <v>0</v>
      </c>
      <c r="J76" s="50">
        <f t="shared" si="3"/>
        <v>0</v>
      </c>
      <c r="K76" s="1">
        <f t="shared" si="4"/>
        <v>0</v>
      </c>
    </row>
    <row r="77" spans="1:11" ht="16.5">
      <c r="A77" s="1" t="s">
        <v>77</v>
      </c>
      <c r="B77" s="13"/>
      <c r="C77" s="1">
        <v>12</v>
      </c>
      <c r="D77" s="13"/>
      <c r="E77" s="3">
        <f t="shared" si="0"/>
        <v>0</v>
      </c>
      <c r="F77" s="98">
        <f t="shared" si="1"/>
        <v>0</v>
      </c>
      <c r="G77" s="55"/>
      <c r="I77" s="50">
        <f t="shared" si="2"/>
        <v>0</v>
      </c>
      <c r="J77" s="50">
        <f t="shared" si="3"/>
        <v>0</v>
      </c>
      <c r="K77" s="1">
        <f t="shared" si="4"/>
        <v>0</v>
      </c>
    </row>
    <row r="78" spans="1:7" ht="16.5">
      <c r="A78" s="1" t="s">
        <v>183</v>
      </c>
      <c r="F78" s="96"/>
      <c r="G78" s="55"/>
    </row>
    <row r="79" spans="1:7" ht="16.5">
      <c r="A79" s="1" t="s">
        <v>179</v>
      </c>
      <c r="F79" s="96"/>
      <c r="G79" s="55"/>
    </row>
    <row r="80" spans="1:6" ht="16.5">
      <c r="A80" s="1" t="s">
        <v>145</v>
      </c>
      <c r="F80" s="96"/>
    </row>
    <row r="81" spans="1:6" ht="16.5">
      <c r="A81" s="1" t="s">
        <v>42</v>
      </c>
      <c r="F81" s="96"/>
    </row>
    <row r="82" spans="1:6" ht="16.5">
      <c r="A82" s="1" t="s">
        <v>43</v>
      </c>
      <c r="D82" s="2" t="s">
        <v>59</v>
      </c>
      <c r="E82" s="2" t="s">
        <v>34</v>
      </c>
      <c r="F82" s="85" t="s">
        <v>5</v>
      </c>
    </row>
    <row r="83" spans="1:6" ht="16.5">
      <c r="A83" s="1" t="s">
        <v>44</v>
      </c>
      <c r="D83" s="13"/>
      <c r="E83" s="45">
        <v>25000</v>
      </c>
      <c r="F83" s="98">
        <f>D83*E83</f>
        <v>0</v>
      </c>
    </row>
    <row r="84" spans="1:6" ht="16.5">
      <c r="A84" s="1" t="s">
        <v>45</v>
      </c>
      <c r="D84" s="13"/>
      <c r="E84" s="4">
        <v>30000</v>
      </c>
      <c r="F84" s="98">
        <f aca="true" t="shared" si="5" ref="F84:F95">D84*E84</f>
        <v>0</v>
      </c>
    </row>
    <row r="85" spans="1:6" ht="16.5">
      <c r="A85" s="1" t="s">
        <v>46</v>
      </c>
      <c r="B85" s="1" t="s">
        <v>47</v>
      </c>
      <c r="D85" s="13"/>
      <c r="E85" s="4">
        <v>10000</v>
      </c>
      <c r="F85" s="98">
        <f t="shared" si="5"/>
        <v>0</v>
      </c>
    </row>
    <row r="86" spans="1:6" ht="18" customHeight="1">
      <c r="A86" s="70" t="s">
        <v>48</v>
      </c>
      <c r="B86" s="1" t="s">
        <v>49</v>
      </c>
      <c r="D86" s="13"/>
      <c r="E86" s="4">
        <v>40000</v>
      </c>
      <c r="F86" s="98">
        <f t="shared" si="5"/>
        <v>0</v>
      </c>
    </row>
    <row r="87" spans="1:6" ht="16.5">
      <c r="A87" s="70"/>
      <c r="B87" s="1" t="s">
        <v>50</v>
      </c>
      <c r="D87" s="13"/>
      <c r="E87" s="45">
        <v>18000</v>
      </c>
      <c r="F87" s="98">
        <f t="shared" si="5"/>
        <v>0</v>
      </c>
    </row>
    <row r="88" spans="2:6" ht="16.5">
      <c r="B88" s="1" t="s">
        <v>51</v>
      </c>
      <c r="D88" s="13"/>
      <c r="E88" s="45">
        <v>65000</v>
      </c>
      <c r="F88" s="98">
        <f t="shared" si="5"/>
        <v>0</v>
      </c>
    </row>
    <row r="89" spans="1:6" ht="16.5">
      <c r="A89" s="1" t="s">
        <v>60</v>
      </c>
      <c r="D89" s="13"/>
      <c r="E89" s="4">
        <v>90000</v>
      </c>
      <c r="F89" s="98">
        <f t="shared" si="5"/>
        <v>0</v>
      </c>
    </row>
    <row r="90" spans="1:6" ht="16.5">
      <c r="A90" s="1" t="s">
        <v>52</v>
      </c>
      <c r="D90" s="13"/>
      <c r="E90" s="4">
        <v>8000</v>
      </c>
      <c r="F90" s="98">
        <f t="shared" si="5"/>
        <v>0</v>
      </c>
    </row>
    <row r="91" spans="1:6" ht="16.5">
      <c r="A91" s="1" t="s">
        <v>53</v>
      </c>
      <c r="D91" s="13"/>
      <c r="E91" s="45">
        <v>20000</v>
      </c>
      <c r="F91" s="98">
        <f t="shared" si="5"/>
        <v>0</v>
      </c>
    </row>
    <row r="92" spans="1:6" ht="16.5">
      <c r="A92" s="1" t="s">
        <v>61</v>
      </c>
      <c r="D92" s="13"/>
      <c r="E92" s="4">
        <v>100000</v>
      </c>
      <c r="F92" s="98">
        <f t="shared" si="5"/>
        <v>0</v>
      </c>
    </row>
    <row r="93" spans="1:6" ht="16.5">
      <c r="A93" s="1" t="s">
        <v>54</v>
      </c>
      <c r="D93" s="13"/>
      <c r="E93" s="4">
        <v>10000</v>
      </c>
      <c r="F93" s="98">
        <f>D93*E93</f>
        <v>0</v>
      </c>
    </row>
    <row r="94" spans="1:6" ht="16.5">
      <c r="A94" s="1" t="s">
        <v>165</v>
      </c>
      <c r="D94" s="13"/>
      <c r="E94" s="4">
        <v>15000</v>
      </c>
      <c r="F94" s="98">
        <f>D94*E94</f>
        <v>0</v>
      </c>
    </row>
    <row r="95" spans="1:6" ht="16.5">
      <c r="A95" s="52" t="s">
        <v>164</v>
      </c>
      <c r="D95" s="13"/>
      <c r="E95" s="4">
        <v>30000</v>
      </c>
      <c r="F95" s="98">
        <f t="shared" si="5"/>
        <v>0</v>
      </c>
    </row>
    <row r="96" spans="1:6" ht="47.25" customHeight="1">
      <c r="A96" s="71" t="s">
        <v>157</v>
      </c>
      <c r="B96" s="71"/>
      <c r="C96" s="71"/>
      <c r="D96" s="71"/>
      <c r="E96" s="71"/>
      <c r="F96" s="71"/>
    </row>
    <row r="97" spans="1:6" ht="16.5">
      <c r="A97" s="1" t="s">
        <v>184</v>
      </c>
      <c r="D97"/>
      <c r="E97"/>
      <c r="F97"/>
    </row>
    <row r="98" spans="1:6" ht="16.5">
      <c r="A98" s="1" t="s">
        <v>167</v>
      </c>
      <c r="C98" s="67">
        <v>131</v>
      </c>
      <c r="D98" s="1" t="s">
        <v>170</v>
      </c>
      <c r="E98"/>
      <c r="F98"/>
    </row>
    <row r="99" spans="3:4" ht="16.5">
      <c r="C99" s="67">
        <v>23</v>
      </c>
      <c r="D99" s="1" t="s">
        <v>171</v>
      </c>
    </row>
    <row r="100" spans="3:4" ht="16.5">
      <c r="C100" s="67">
        <v>242</v>
      </c>
      <c r="D100" s="1" t="s">
        <v>172</v>
      </c>
    </row>
    <row r="101" spans="3:4" ht="16.5">
      <c r="C101" s="68">
        <v>245</v>
      </c>
      <c r="D101" s="1" t="s">
        <v>173</v>
      </c>
    </row>
    <row r="102" spans="3:4" ht="16.5">
      <c r="C102" s="68">
        <v>282</v>
      </c>
      <c r="D102" s="1" t="s">
        <v>174</v>
      </c>
    </row>
    <row r="103" spans="3:4" ht="16.5">
      <c r="C103" s="68">
        <v>286</v>
      </c>
      <c r="D103" s="1" t="s">
        <v>175</v>
      </c>
    </row>
    <row r="104" spans="3:4" ht="16.5">
      <c r="C104" s="68">
        <v>291</v>
      </c>
      <c r="D104" s="1" t="s">
        <v>176</v>
      </c>
    </row>
    <row r="105" spans="3:4" ht="16.5">
      <c r="C105" s="67">
        <v>32</v>
      </c>
      <c r="D105" s="1" t="s">
        <v>177</v>
      </c>
    </row>
    <row r="106" ht="16.5">
      <c r="A106" s="1" t="s">
        <v>169</v>
      </c>
    </row>
    <row r="107" ht="16.5">
      <c r="A107" s="1" t="s">
        <v>168</v>
      </c>
    </row>
  </sheetData>
  <sheetProtection/>
  <mergeCells count="3">
    <mergeCell ref="A1:F1"/>
    <mergeCell ref="A86:A87"/>
    <mergeCell ref="A96:F96"/>
  </mergeCells>
  <printOptions/>
  <pageMargins left="0.2362204724409449" right="0.2362204724409449" top="0.16" bottom="0.17" header="0" footer="0.17"/>
  <pageSetup horizontalDpi="600" verticalDpi="600" orientation="portrait" paperSize="9" scale="96" r:id="rId3"/>
  <headerFooter alignWithMargins="0">
    <oddFooter>&amp;RP.&amp;P / &amp;N &amp;D  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:D1"/>
    </sheetView>
  </sheetViews>
  <sheetFormatPr defaultColWidth="8.875" defaultRowHeight="16.5"/>
  <cols>
    <col min="2" max="2" width="35.50390625" style="0" bestFit="1" customWidth="1"/>
    <col min="3" max="3" width="22.25390625" style="0" customWidth="1"/>
    <col min="4" max="4" width="12.50390625" style="0" customWidth="1"/>
  </cols>
  <sheetData>
    <row r="1" spans="1:4" ht="95.25" customHeight="1" thickBot="1">
      <c r="A1" s="74" t="s">
        <v>178</v>
      </c>
      <c r="B1" s="75"/>
      <c r="C1" s="75"/>
      <c r="D1" s="76"/>
    </row>
    <row r="2" spans="1:4" s="60" customFormat="1" ht="15.75" customHeight="1">
      <c r="A2" s="72" t="s">
        <v>158</v>
      </c>
      <c r="B2" s="73"/>
      <c r="C2" s="73"/>
      <c r="D2" s="63">
        <v>1100000</v>
      </c>
    </row>
    <row r="3" spans="1:4" s="60" customFormat="1" ht="16.5">
      <c r="A3" s="61" t="s">
        <v>82</v>
      </c>
      <c r="B3" s="61" t="s">
        <v>115</v>
      </c>
      <c r="C3" s="61" t="s">
        <v>79</v>
      </c>
      <c r="D3" s="61" t="s">
        <v>80</v>
      </c>
    </row>
    <row r="4" spans="1:4" s="56" customFormat="1" ht="16.5">
      <c r="A4" s="57" t="s">
        <v>83</v>
      </c>
      <c r="B4" s="58" t="s">
        <v>116</v>
      </c>
      <c r="C4" s="59" t="s">
        <v>81</v>
      </c>
      <c r="D4" s="62">
        <v>59000</v>
      </c>
    </row>
    <row r="5" spans="1:4" s="56" customFormat="1" ht="16.5">
      <c r="A5" s="57" t="s">
        <v>84</v>
      </c>
      <c r="B5" s="58" t="s">
        <v>117</v>
      </c>
      <c r="C5" s="59" t="s">
        <v>81</v>
      </c>
      <c r="D5" s="62">
        <v>54000</v>
      </c>
    </row>
    <row r="6" spans="1:4" s="56" customFormat="1" ht="16.5">
      <c r="A6" s="57" t="s">
        <v>85</v>
      </c>
      <c r="B6" s="58" t="s">
        <v>118</v>
      </c>
      <c r="C6" s="59" t="s">
        <v>81</v>
      </c>
      <c r="D6" s="62">
        <v>30000</v>
      </c>
    </row>
    <row r="7" spans="1:4" s="56" customFormat="1" ht="16.5">
      <c r="A7" s="57" t="s">
        <v>86</v>
      </c>
      <c r="B7" s="58" t="s">
        <v>159</v>
      </c>
      <c r="C7" s="59" t="s">
        <v>81</v>
      </c>
      <c r="D7" s="62">
        <v>32000</v>
      </c>
    </row>
    <row r="8" spans="1:4" s="56" customFormat="1" ht="16.5">
      <c r="A8" s="57" t="s">
        <v>87</v>
      </c>
      <c r="B8" s="58" t="s">
        <v>119</v>
      </c>
      <c r="C8" s="59" t="s">
        <v>81</v>
      </c>
      <c r="D8" s="62">
        <v>36000</v>
      </c>
    </row>
    <row r="9" spans="1:4" s="56" customFormat="1" ht="16.5">
      <c r="A9" s="57" t="s">
        <v>88</v>
      </c>
      <c r="B9" s="58" t="s">
        <v>120</v>
      </c>
      <c r="C9" s="59" t="s">
        <v>81</v>
      </c>
      <c r="D9" s="62">
        <v>34000</v>
      </c>
    </row>
    <row r="10" spans="1:4" s="56" customFormat="1" ht="16.5">
      <c r="A10" s="57" t="s">
        <v>89</v>
      </c>
      <c r="B10" s="58" t="s">
        <v>121</v>
      </c>
      <c r="C10" s="59" t="s">
        <v>81</v>
      </c>
      <c r="D10" s="62">
        <v>30000</v>
      </c>
    </row>
    <row r="11" spans="1:4" s="56" customFormat="1" ht="16.5">
      <c r="A11" s="57" t="s">
        <v>90</v>
      </c>
      <c r="B11" s="58" t="s">
        <v>122</v>
      </c>
      <c r="C11" s="59" t="s">
        <v>81</v>
      </c>
      <c r="D11" s="62">
        <v>36000</v>
      </c>
    </row>
    <row r="12" spans="1:4" s="56" customFormat="1" ht="16.5">
      <c r="A12" s="57" t="s">
        <v>91</v>
      </c>
      <c r="B12" s="58" t="s">
        <v>123</v>
      </c>
      <c r="C12" s="59" t="s">
        <v>81</v>
      </c>
      <c r="D12" s="62">
        <v>36000</v>
      </c>
    </row>
    <row r="13" spans="1:4" s="56" customFormat="1" ht="16.5">
      <c r="A13" s="57" t="s">
        <v>92</v>
      </c>
      <c r="B13" s="58" t="s">
        <v>124</v>
      </c>
      <c r="C13" s="59" t="s">
        <v>81</v>
      </c>
      <c r="D13" s="62">
        <v>42000</v>
      </c>
    </row>
    <row r="14" spans="1:4" s="56" customFormat="1" ht="16.5">
      <c r="A14" s="57" t="s">
        <v>93</v>
      </c>
      <c r="B14" s="58" t="s">
        <v>125</v>
      </c>
      <c r="C14" s="59" t="s">
        <v>81</v>
      </c>
      <c r="D14" s="62">
        <v>24000</v>
      </c>
    </row>
    <row r="15" spans="1:4" s="56" customFormat="1" ht="16.5">
      <c r="A15" s="57" t="s">
        <v>94</v>
      </c>
      <c r="B15" s="58" t="s">
        <v>126</v>
      </c>
      <c r="C15" s="59" t="s">
        <v>81</v>
      </c>
      <c r="D15" s="62">
        <v>26000</v>
      </c>
    </row>
    <row r="16" spans="1:4" s="56" customFormat="1" ht="16.5">
      <c r="A16" s="57" t="s">
        <v>95</v>
      </c>
      <c r="B16" s="58" t="s">
        <v>127</v>
      </c>
      <c r="C16" s="59" t="s">
        <v>81</v>
      </c>
      <c r="D16" s="62">
        <v>26000</v>
      </c>
    </row>
    <row r="17" spans="1:4" s="56" customFormat="1" ht="16.5">
      <c r="A17" s="57" t="s">
        <v>96</v>
      </c>
      <c r="B17" s="58" t="s">
        <v>160</v>
      </c>
      <c r="C17" s="59" t="s">
        <v>81</v>
      </c>
      <c r="D17" s="62">
        <v>34000</v>
      </c>
    </row>
    <row r="18" spans="1:4" s="56" customFormat="1" ht="16.5">
      <c r="A18" s="57" t="s">
        <v>97</v>
      </c>
      <c r="B18" s="58" t="s">
        <v>128</v>
      </c>
      <c r="C18" s="59" t="s">
        <v>81</v>
      </c>
      <c r="D18" s="62">
        <v>36000</v>
      </c>
    </row>
    <row r="19" spans="1:4" s="56" customFormat="1" ht="16.5">
      <c r="A19" s="57" t="s">
        <v>98</v>
      </c>
      <c r="B19" s="58" t="s">
        <v>129</v>
      </c>
      <c r="C19" s="59" t="s">
        <v>81</v>
      </c>
      <c r="D19" s="62">
        <v>33000</v>
      </c>
    </row>
    <row r="20" spans="1:4" s="56" customFormat="1" ht="16.5">
      <c r="A20" s="57" t="s">
        <v>99</v>
      </c>
      <c r="B20" s="58" t="s">
        <v>161</v>
      </c>
      <c r="C20" s="59" t="s">
        <v>81</v>
      </c>
      <c r="D20" s="62">
        <v>41000</v>
      </c>
    </row>
    <row r="21" spans="1:4" s="56" customFormat="1" ht="16.5">
      <c r="A21" s="57" t="s">
        <v>100</v>
      </c>
      <c r="B21" s="58" t="s">
        <v>130</v>
      </c>
      <c r="C21" s="59" t="s">
        <v>81</v>
      </c>
      <c r="D21" s="62">
        <v>31000</v>
      </c>
    </row>
    <row r="22" spans="1:4" s="56" customFormat="1" ht="16.5">
      <c r="A22" s="57" t="s">
        <v>101</v>
      </c>
      <c r="B22" s="58" t="s">
        <v>131</v>
      </c>
      <c r="C22" s="59" t="s">
        <v>81</v>
      </c>
      <c r="D22" s="62">
        <v>54000</v>
      </c>
    </row>
    <row r="23" spans="1:4" s="56" customFormat="1" ht="16.5">
      <c r="A23" s="57" t="s">
        <v>102</v>
      </c>
      <c r="B23" s="58" t="s">
        <v>132</v>
      </c>
      <c r="C23" s="59" t="s">
        <v>81</v>
      </c>
      <c r="D23" s="62">
        <v>27000</v>
      </c>
    </row>
    <row r="24" spans="1:4" s="56" customFormat="1" ht="16.5">
      <c r="A24" s="57" t="s">
        <v>103</v>
      </c>
      <c r="B24" s="58" t="s">
        <v>133</v>
      </c>
      <c r="C24" s="59" t="s">
        <v>81</v>
      </c>
      <c r="D24" s="62">
        <v>26000</v>
      </c>
    </row>
    <row r="25" spans="1:4" s="56" customFormat="1" ht="16.5">
      <c r="A25" s="57" t="s">
        <v>104</v>
      </c>
      <c r="B25" s="58" t="s">
        <v>134</v>
      </c>
      <c r="C25" s="59" t="s">
        <v>81</v>
      </c>
      <c r="D25" s="62">
        <v>24000</v>
      </c>
    </row>
    <row r="26" spans="1:4" s="56" customFormat="1" ht="16.5">
      <c r="A26" s="57" t="s">
        <v>105</v>
      </c>
      <c r="B26" s="58" t="s">
        <v>135</v>
      </c>
      <c r="C26" s="59" t="s">
        <v>81</v>
      </c>
      <c r="D26" s="62">
        <v>28000</v>
      </c>
    </row>
    <row r="27" spans="1:4" s="56" customFormat="1" ht="16.5">
      <c r="A27" s="57" t="s">
        <v>106</v>
      </c>
      <c r="B27" s="58" t="s">
        <v>136</v>
      </c>
      <c r="C27" s="59" t="s">
        <v>81</v>
      </c>
      <c r="D27" s="62">
        <v>17000</v>
      </c>
    </row>
    <row r="28" spans="1:4" s="56" customFormat="1" ht="16.5">
      <c r="A28" s="57" t="s">
        <v>107</v>
      </c>
      <c r="B28" s="58" t="s">
        <v>137</v>
      </c>
      <c r="C28" s="59" t="s">
        <v>81</v>
      </c>
      <c r="D28" s="62">
        <v>27000</v>
      </c>
    </row>
    <row r="29" spans="1:4" s="56" customFormat="1" ht="16.5">
      <c r="A29" s="57" t="s">
        <v>108</v>
      </c>
      <c r="B29" s="58" t="s">
        <v>138</v>
      </c>
      <c r="C29" s="59" t="s">
        <v>81</v>
      </c>
      <c r="D29" s="62">
        <v>27000</v>
      </c>
    </row>
    <row r="30" spans="1:4" s="56" customFormat="1" ht="16.5">
      <c r="A30" s="57" t="s">
        <v>109</v>
      </c>
      <c r="B30" s="58" t="s">
        <v>139</v>
      </c>
      <c r="C30" s="59" t="s">
        <v>81</v>
      </c>
      <c r="D30" s="62">
        <v>36000</v>
      </c>
    </row>
    <row r="31" spans="1:4" s="56" customFormat="1" ht="16.5">
      <c r="A31" s="57" t="s">
        <v>110</v>
      </c>
      <c r="B31" s="58" t="s">
        <v>140</v>
      </c>
      <c r="C31" s="59" t="s">
        <v>81</v>
      </c>
      <c r="D31" s="62">
        <v>45000</v>
      </c>
    </row>
    <row r="32" spans="1:4" s="56" customFormat="1" ht="16.5">
      <c r="A32" s="57" t="s">
        <v>111</v>
      </c>
      <c r="B32" s="58" t="s">
        <v>141</v>
      </c>
      <c r="C32" s="59" t="s">
        <v>81</v>
      </c>
      <c r="D32" s="62">
        <v>50000</v>
      </c>
    </row>
    <row r="33" spans="1:4" s="56" customFormat="1" ht="16.5">
      <c r="A33" s="57" t="s">
        <v>146</v>
      </c>
      <c r="B33" s="58" t="s">
        <v>143</v>
      </c>
      <c r="C33" s="59" t="s">
        <v>81</v>
      </c>
      <c r="D33" s="62">
        <v>24000</v>
      </c>
    </row>
    <row r="34" spans="1:4" s="56" customFormat="1" ht="16.5">
      <c r="A34" s="57" t="s">
        <v>147</v>
      </c>
      <c r="B34" s="58" t="s">
        <v>144</v>
      </c>
      <c r="C34" s="59" t="s">
        <v>81</v>
      </c>
      <c r="D34" s="62">
        <v>17000</v>
      </c>
    </row>
    <row r="35" spans="1:4" s="56" customFormat="1" ht="16.5">
      <c r="A35" s="57" t="s">
        <v>148</v>
      </c>
      <c r="B35" s="58" t="s">
        <v>149</v>
      </c>
      <c r="C35" s="59" t="s">
        <v>81</v>
      </c>
      <c r="D35" s="62">
        <v>30000</v>
      </c>
    </row>
    <row r="36" spans="1:4" ht="16.5">
      <c r="A36" s="57" t="s">
        <v>162</v>
      </c>
      <c r="B36" s="58" t="s">
        <v>163</v>
      </c>
      <c r="C36" s="59" t="s">
        <v>81</v>
      </c>
      <c r="D36" s="62">
        <v>24000</v>
      </c>
    </row>
  </sheetData>
  <sheetProtection/>
  <mergeCells count="2">
    <mergeCell ref="A2:C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陳德興</cp:lastModifiedBy>
  <cp:lastPrinted>2022-05-19T04:57:56Z</cp:lastPrinted>
  <dcterms:created xsi:type="dcterms:W3CDTF">2008-07-15T10:55:44Z</dcterms:created>
  <dcterms:modified xsi:type="dcterms:W3CDTF">2022-05-19T04:58:31Z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