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<sst xmlns="http://schemas.openxmlformats.org/spreadsheetml/2006/main" count="192" uniqueCount="87">
  <si>
    <t>雲林縣</t>
  </si>
  <si>
    <t>總決算</t>
  </si>
  <si>
    <t>經常</t>
  </si>
  <si>
    <t xml:space="preserve">
門併計</t>
  </si>
  <si>
    <t>歲入來源</t>
  </si>
  <si>
    <t>別決算總表</t>
  </si>
  <si>
    <t>資本</t>
  </si>
  <si>
    <t>中華民國</t>
  </si>
  <si>
    <t>101年度</t>
  </si>
  <si>
    <t>單位：新臺幣元</t>
  </si>
  <si>
    <t>科目</t>
  </si>
  <si>
    <t>預算數</t>
  </si>
  <si>
    <t>決算數</t>
  </si>
  <si>
    <t>比較增減數</t>
  </si>
  <si>
    <t>說明</t>
  </si>
  <si>
    <t>款</t>
  </si>
  <si>
    <t>項</t>
  </si>
  <si>
    <t>名稱</t>
  </si>
  <si>
    <t>本年度預算數</t>
  </si>
  <si>
    <t>預算增減數</t>
  </si>
  <si>
    <t>合計</t>
  </si>
  <si>
    <t>百分比</t>
  </si>
  <si>
    <t>實現數</t>
  </si>
  <si>
    <t>應收數</t>
  </si>
  <si>
    <t>保留數</t>
  </si>
  <si>
    <t>01</t>
  </si>
  <si>
    <t/>
  </si>
  <si>
    <t>稅課收入</t>
  </si>
  <si>
    <t>35.27%</t>
  </si>
  <si>
    <t>　土地稅</t>
  </si>
  <si>
    <t>5.07%</t>
  </si>
  <si>
    <t>02</t>
  </si>
  <si>
    <t>　房屋稅</t>
  </si>
  <si>
    <t>2.35%</t>
  </si>
  <si>
    <t>03</t>
  </si>
  <si>
    <t>　使用牌照稅</t>
  </si>
  <si>
    <t>6.19%</t>
  </si>
  <si>
    <t>7.10%</t>
  </si>
  <si>
    <t>04</t>
  </si>
  <si>
    <t>　印花稅</t>
  </si>
  <si>
    <t>0.37%</t>
  </si>
  <si>
    <t>0.54%</t>
  </si>
  <si>
    <t>05</t>
  </si>
  <si>
    <t>　菸酒稅</t>
  </si>
  <si>
    <t>1.01%</t>
  </si>
  <si>
    <t>1.04%</t>
  </si>
  <si>
    <t>06</t>
  </si>
  <si>
    <t>　統籌分配稅</t>
  </si>
  <si>
    <t>20.28%</t>
  </si>
  <si>
    <t>罰款及賠償收入</t>
  </si>
  <si>
    <t>1.20%</t>
  </si>
  <si>
    <t>　罰金罰鍰及怠金</t>
  </si>
  <si>
    <t>　沒入及沒收財物</t>
  </si>
  <si>
    <t>　賠償收入</t>
  </si>
  <si>
    <t>規費收入</t>
  </si>
  <si>
    <t>0.66%</t>
  </si>
  <si>
    <t>0.79%</t>
  </si>
  <si>
    <t>　行政規費收入</t>
  </si>
  <si>
    <t>0.45%</t>
  </si>
  <si>
    <t>0.55%</t>
  </si>
  <si>
    <t>　使用規費收入</t>
  </si>
  <si>
    <t>0.21%</t>
  </si>
  <si>
    <t>0.24%</t>
  </si>
  <si>
    <t>財產收入</t>
  </si>
  <si>
    <t>0.36%</t>
  </si>
  <si>
    <t>0.42%</t>
  </si>
  <si>
    <t>　財產孳息</t>
  </si>
  <si>
    <t>0.01%</t>
  </si>
  <si>
    <t>　財產售價</t>
  </si>
  <si>
    <t>-</t>
  </si>
  <si>
    <t>0.41%</t>
  </si>
  <si>
    <t>營業盈餘及事業收入</t>
  </si>
  <si>
    <t>　投資收益</t>
  </si>
  <si>
    <t>補助及協助收入</t>
  </si>
  <si>
    <t>60.04%</t>
  </si>
  <si>
    <t>　上級政府補助收入</t>
  </si>
  <si>
    <t>07</t>
  </si>
  <si>
    <t>捐獻及贈與收入</t>
  </si>
  <si>
    <t>2.39%</t>
  </si>
  <si>
    <t>2.71%</t>
  </si>
  <si>
    <t>　捐獻收入</t>
  </si>
  <si>
    <t>08</t>
  </si>
  <si>
    <t>其他收入</t>
  </si>
  <si>
    <t>0.07%</t>
  </si>
  <si>
    <t>　雜項收入</t>
  </si>
  <si>
    <t>總計</t>
  </si>
  <si>
    <t>100.00%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</si>
</sst>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#,##0_ "/>
    <numFmt numFmtId="178" formatCode="#,##0.00_ "/>
    <numFmt numFmtId="179" formatCode="#,##0.00_);[Red]\(#,##0.00\)"/>
    <numFmt numFmtId="180" formatCode="#,##0;[Red]#,##0"/>
    <numFmt numFmtId="181" formatCode="_-* #,##0.0_-;\-* #,##0.0_-;_-* &quot;-&quot;??_-;_-@_-"/>
    <numFmt numFmtId="182" formatCode="_-* #,##0_-;\-* #,##0_-;_-* &quot;-&quot;??_-;_-@_-"/>
  </numFmts>
  <fonts count="6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u val="single"/>
      <sz val="22"/>
      <name val="標楷體"/>
      <family val="4"/>
    </font>
    <font>
      <sz val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176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76" fontId="0" fillId="0" borderId="0" xfId="0" applyNumberFormat="1" applyBorder="1" applyAlignment="1">
      <alignment vertical="top" wrapText="1"/>
    </xf>
    <xf numFmtId="177" fontId="0" fillId="0" borderId="0" xfId="0" applyNumberFormat="1" applyBorder="1" applyAlignment="1">
      <alignment horizontal="right" vertical="top" wrapText="1"/>
    </xf>
    <xf numFmtId="179" fontId="0" fillId="0" borderId="0" xfId="0" applyNumberFormat="1" applyBorder="1" applyAlignment="1">
      <alignment horizontal="right" vertical="top" wrapText="1"/>
    </xf>
    <xf numFmtId="177" fontId="0" fillId="0" borderId="0" xfId="0" applyNumberFormat="1" applyAlignment="1">
      <alignment horizontal="right" vertical="center" wrapText="1"/>
    </xf>
    <xf numFmtId="179" fontId="0" fillId="0" borderId="0" xfId="0" applyNumberFormat="1" applyAlignment="1">
      <alignment horizontal="right" vertical="center" wrapText="1"/>
    </xf>
    <xf numFmtId="177" fontId="0" fillId="0" borderId="1" xfId="0" applyNumberFormat="1" applyBorder="1" applyAlignment="1">
      <alignment horizontal="right" vertical="top" wrapText="1"/>
    </xf>
    <xf numFmtId="179" fontId="0" fillId="0" borderId="2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76" fontId="0" fillId="0" borderId="3" xfId="0" applyNumberFormat="1" applyBorder="1" applyAlignment="1">
      <alignment vertical="top" wrapText="1"/>
    </xf>
    <xf numFmtId="176" fontId="0" fillId="0" borderId="0" xfId="0" applyNumberFormat="1" applyBorder="1" applyAlignment="1">
      <alignment wrapText="1"/>
    </xf>
    <xf numFmtId="0" fontId="0" fillId="0" borderId="4" xfId="0" applyBorder="1" applyAlignment="1">
      <alignment horizontal="distributed" vertical="center" wrapText="1"/>
    </xf>
    <xf numFmtId="177" fontId="0" fillId="0" borderId="4" xfId="0" applyNumberForma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  <xf numFmtId="179" fontId="0" fillId="0" borderId="4" xfId="0" applyNumberFormat="1" applyBorder="1" applyAlignment="1">
      <alignment horizontal="distributed" vertical="center" wrapText="1"/>
    </xf>
    <xf numFmtId="176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177" fontId="0" fillId="0" borderId="5" xfId="0" applyNumberFormat="1" applyBorder="1" applyAlignment="1">
      <alignment horizontal="right" vertical="top" wrapText="1"/>
    </xf>
    <xf numFmtId="179" fontId="0" fillId="0" borderId="6" xfId="0" applyNumberFormat="1" applyBorder="1" applyAlignment="1">
      <alignment horizontal="right" vertical="top" wrapText="1"/>
    </xf>
    <xf numFmtId="177" fontId="0" fillId="0" borderId="3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0" fontId="0" fillId="0" borderId="2" xfId="0" applyNumberFormat="1" applyBorder="1" applyAlignment="1">
      <alignment horizontal="right" vertical="top" wrapText="1"/>
    </xf>
    <xf numFmtId="177" fontId="0" fillId="2" borderId="1" xfId="0" applyNumberFormat="1" applyFill="1" applyBorder="1" applyAlignment="1">
      <alignment horizontal="right" vertical="top" wrapText="1"/>
    </xf>
    <xf numFmtId="43" fontId="0" fillId="0" borderId="0" xfId="0" applyNumberFormat="1" applyBorder="1" applyAlignment="1">
      <alignment horizontal="right" vertical="top" wrapText="1"/>
    </xf>
    <xf numFmtId="180" fontId="0" fillId="0" borderId="1" xfId="0" applyNumberFormat="1" applyBorder="1" applyAlignment="1">
      <alignment horizontal="right" vertical="top" wrapText="1"/>
    </xf>
    <xf numFmtId="182" fontId="0" fillId="0" borderId="0" xfId="0" applyNumberFormat="1" applyBorder="1" applyAlignment="1">
      <alignment horizontal="right" vertical="top" wrapText="1"/>
    </xf>
    <xf numFmtId="177" fontId="3" fillId="0" borderId="0" xfId="0" applyNumberFormat="1" applyFont="1" applyBorder="1" applyAlignment="1">
      <alignment horizontal="right" vertical="top" wrapText="1"/>
    </xf>
    <xf numFmtId="177" fontId="4" fillId="0" borderId="0" xfId="0" applyNumberFormat="1" applyFont="1" applyBorder="1" applyAlignment="1">
      <alignment horizontal="right" vertical="top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left" vertical="top" wrapText="1"/>
    </xf>
    <xf numFmtId="177" fontId="4" fillId="0" borderId="0" xfId="0" applyNumberFormat="1" applyFont="1" applyBorder="1" applyAlignment="1">
      <alignment horizontal="left" vertical="top" wrapText="1"/>
    </xf>
    <xf numFmtId="177" fontId="0" fillId="0" borderId="3" xfId="0" applyNumberFormat="1" applyBorder="1" applyAlignment="1">
      <alignment horizontal="right" wrapText="1"/>
    </xf>
    <xf numFmtId="0" fontId="0" fillId="0" borderId="4" xfId="0" applyBorder="1" applyAlignment="1">
      <alignment horizontal="distributed" vertical="center" wrapText="1"/>
    </xf>
    <xf numFmtId="177" fontId="0" fillId="0" borderId="4" xfId="0" applyNumberForma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F5" sqref="F1:F16384"/>
    </sheetView>
  </sheetViews>
  <sheetFormatPr defaultColWidth="9.140625" defaultRowHeight="14.25"/>
  <cols>
    <col min="1" max="2" width="4.7109375" style="5" customWidth="1"/>
    <col min="3" max="3" width="34.7109375" style="6" customWidth="1"/>
    <col min="4" max="6" width="16.7109375" style="13" customWidth="1"/>
    <col min="7" max="7" width="6.7109375" style="14" customWidth="1"/>
    <col min="8" max="11" width="16.7109375" style="13" customWidth="1"/>
    <col min="12" max="12" width="6.7109375" style="14" customWidth="1"/>
    <col min="13" max="13" width="16.7109375" style="9" customWidth="1"/>
    <col min="14" max="14" width="10.7109375" style="7" customWidth="1"/>
    <col min="15" max="16384" width="9.140625" style="3" customWidth="1"/>
  </cols>
  <sheetData>
    <row r="1" spans="1:14" ht="25.5">
      <c r="A1" s="8"/>
      <c r="B1" s="2"/>
      <c r="C1" s="1"/>
      <c r="D1" s="9"/>
      <c r="E1" s="9"/>
      <c r="F1" s="33" t="s">
        <v>0</v>
      </c>
      <c r="G1" s="33"/>
      <c r="H1" s="37" t="s">
        <v>1</v>
      </c>
      <c r="I1" s="37"/>
      <c r="J1" s="9"/>
      <c r="K1" s="9"/>
      <c r="L1" s="10"/>
      <c r="N1" s="1"/>
    </row>
    <row r="2" spans="1:14" ht="30">
      <c r="A2" s="17" t="s">
        <v>2</v>
      </c>
      <c r="B2" s="42" t="s">
        <v>3</v>
      </c>
      <c r="C2" s="43"/>
      <c r="D2" s="9"/>
      <c r="E2" s="9"/>
      <c r="F2" s="34" t="s">
        <v>4</v>
      </c>
      <c r="G2" s="34"/>
      <c r="H2" s="38" t="s">
        <v>5</v>
      </c>
      <c r="I2" s="38"/>
      <c r="J2" s="9"/>
      <c r="K2" s="9"/>
      <c r="L2" s="10"/>
      <c r="N2" s="1"/>
    </row>
    <row r="3" spans="1:14" s="4" customFormat="1" ht="16.5" customHeight="1">
      <c r="A3" s="16" t="s">
        <v>6</v>
      </c>
      <c r="B3" s="44"/>
      <c r="C3" s="44"/>
      <c r="D3" s="11"/>
      <c r="E3" s="11"/>
      <c r="F3" s="35" t="s">
        <v>7</v>
      </c>
      <c r="G3" s="35"/>
      <c r="H3" s="36" t="s">
        <v>8</v>
      </c>
      <c r="I3" s="36"/>
      <c r="J3" s="11"/>
      <c r="K3" s="11"/>
      <c r="L3" s="12"/>
      <c r="M3" s="39" t="s">
        <v>9</v>
      </c>
      <c r="N3" s="39"/>
    </row>
    <row r="4" spans="1:14" s="15" customFormat="1" ht="19.5" customHeight="1">
      <c r="A4" s="40" t="s">
        <v>10</v>
      </c>
      <c r="B4" s="40"/>
      <c r="C4" s="40"/>
      <c r="D4" s="41" t="s">
        <v>11</v>
      </c>
      <c r="E4" s="41"/>
      <c r="F4" s="41"/>
      <c r="G4" s="41"/>
      <c r="H4" s="41" t="s">
        <v>12</v>
      </c>
      <c r="I4" s="41"/>
      <c r="J4" s="41"/>
      <c r="K4" s="41"/>
      <c r="L4" s="41"/>
      <c r="M4" s="41" t="s">
        <v>13</v>
      </c>
      <c r="N4" s="40" t="s">
        <v>14</v>
      </c>
    </row>
    <row r="5" spans="1:14" s="15" customFormat="1" ht="19.5" customHeight="1">
      <c r="A5" s="20" t="s">
        <v>15</v>
      </c>
      <c r="B5" s="20" t="s">
        <v>16</v>
      </c>
      <c r="C5" s="18" t="s">
        <v>17</v>
      </c>
      <c r="D5" s="19" t="s">
        <v>18</v>
      </c>
      <c r="E5" s="19" t="s">
        <v>19</v>
      </c>
      <c r="F5" s="19" t="s">
        <v>20</v>
      </c>
      <c r="G5" s="21" t="s">
        <v>21</v>
      </c>
      <c r="H5" s="19" t="s">
        <v>22</v>
      </c>
      <c r="I5" s="19" t="s">
        <v>23</v>
      </c>
      <c r="J5" s="19" t="s">
        <v>24</v>
      </c>
      <c r="K5" s="19" t="s">
        <v>20</v>
      </c>
      <c r="L5" s="21" t="s">
        <v>21</v>
      </c>
      <c r="M5" s="41"/>
      <c r="N5" s="40"/>
    </row>
    <row r="6" ht="3" customHeight="1"/>
    <row r="7" spans="1:13" ht="14.25">
      <c r="A7" s="5" t="s">
        <v>25</v>
      </c>
      <c r="B7" s="5" t="s">
        <v>26</v>
      </c>
      <c r="C7" s="6" t="s">
        <v>27</v>
      </c>
      <c r="D7" s="13">
        <v>9294011000</v>
      </c>
      <c r="E7" s="13">
        <v>314101000</v>
      </c>
      <c r="F7" s="13">
        <v>9608112000</v>
      </c>
      <c r="G7" s="14" t="s">
        <v>28</v>
      </c>
      <c r="H7" s="13">
        <v>9373033803</v>
      </c>
      <c r="I7" s="13">
        <v>123004324</v>
      </c>
      <c r="J7" s="13">
        <v>99408276</v>
      </c>
      <c r="K7" s="13">
        <f>SUM(H7:J7)</f>
        <v>9595446403</v>
      </c>
      <c r="L7" s="28">
        <v>0.3997</v>
      </c>
      <c r="M7" s="9">
        <f>K7-F7</f>
        <v>-12665597</v>
      </c>
    </row>
    <row r="8" spans="1:13" ht="14.25">
      <c r="A8" s="5" t="s">
        <v>26</v>
      </c>
      <c r="B8" s="5" t="s">
        <v>25</v>
      </c>
      <c r="C8" s="6" t="s">
        <v>29</v>
      </c>
      <c r="D8" s="13">
        <v>1381561000</v>
      </c>
      <c r="E8" s="13" t="s">
        <v>26</v>
      </c>
      <c r="F8" s="13">
        <v>1381561000</v>
      </c>
      <c r="G8" s="14" t="s">
        <v>30</v>
      </c>
      <c r="H8" s="13">
        <v>1256992441</v>
      </c>
      <c r="I8" s="13">
        <v>51788723</v>
      </c>
      <c r="J8" s="13" t="s">
        <v>26</v>
      </c>
      <c r="K8" s="13">
        <f aca="true" t="shared" si="0" ref="K8:K32">SUM(H8:J8)</f>
        <v>1308781164</v>
      </c>
      <c r="L8" s="28">
        <v>0.0545</v>
      </c>
      <c r="M8" s="9">
        <f aca="true" t="shared" si="1" ref="M8:M32">K8-F8</f>
        <v>-72779836</v>
      </c>
    </row>
    <row r="9" spans="1:13" ht="14.25">
      <c r="A9" s="5" t="s">
        <v>26</v>
      </c>
      <c r="B9" s="5" t="s">
        <v>31</v>
      </c>
      <c r="C9" s="6" t="s">
        <v>32</v>
      </c>
      <c r="D9" s="13">
        <v>639322000</v>
      </c>
      <c r="E9" s="13" t="s">
        <v>26</v>
      </c>
      <c r="F9" s="13">
        <v>639322000</v>
      </c>
      <c r="G9" s="14" t="s">
        <v>33</v>
      </c>
      <c r="H9" s="13">
        <v>572588963</v>
      </c>
      <c r="I9" s="13">
        <v>9091455</v>
      </c>
      <c r="J9" s="13" t="s">
        <v>26</v>
      </c>
      <c r="K9" s="13">
        <f t="shared" si="0"/>
        <v>581680418</v>
      </c>
      <c r="L9" s="28">
        <v>0.0242</v>
      </c>
      <c r="M9" s="9">
        <f t="shared" si="1"/>
        <v>-57641582</v>
      </c>
    </row>
    <row r="10" spans="1:13" ht="14.25">
      <c r="A10" s="5" t="s">
        <v>26</v>
      </c>
      <c r="B10" s="5" t="s">
        <v>34</v>
      </c>
      <c r="C10" s="6" t="s">
        <v>35</v>
      </c>
      <c r="D10" s="13">
        <v>1685346000</v>
      </c>
      <c r="E10" s="13" t="s">
        <v>26</v>
      </c>
      <c r="F10" s="13">
        <v>1685346000</v>
      </c>
      <c r="G10" s="14" t="s">
        <v>36</v>
      </c>
      <c r="H10" s="13">
        <v>1663159544</v>
      </c>
      <c r="I10" s="13">
        <v>40174384</v>
      </c>
      <c r="J10" s="13" t="s">
        <v>26</v>
      </c>
      <c r="K10" s="13">
        <f t="shared" si="0"/>
        <v>1703333928</v>
      </c>
      <c r="L10" s="28" t="s">
        <v>37</v>
      </c>
      <c r="M10" s="9">
        <f t="shared" si="1"/>
        <v>17987928</v>
      </c>
    </row>
    <row r="11" spans="1:13" ht="14.25">
      <c r="A11" s="5" t="s">
        <v>26</v>
      </c>
      <c r="B11" s="5" t="s">
        <v>38</v>
      </c>
      <c r="C11" s="6" t="s">
        <v>39</v>
      </c>
      <c r="D11" s="13">
        <v>101493000</v>
      </c>
      <c r="E11" s="13" t="s">
        <v>26</v>
      </c>
      <c r="F11" s="13">
        <v>101493000</v>
      </c>
      <c r="G11" s="14" t="s">
        <v>40</v>
      </c>
      <c r="H11" s="13">
        <v>128284956</v>
      </c>
      <c r="I11" s="13">
        <v>107293</v>
      </c>
      <c r="J11" s="13" t="s">
        <v>26</v>
      </c>
      <c r="K11" s="13">
        <f t="shared" si="0"/>
        <v>128392249</v>
      </c>
      <c r="L11" s="28" t="s">
        <v>41</v>
      </c>
      <c r="M11" s="9">
        <f t="shared" si="1"/>
        <v>26899249</v>
      </c>
    </row>
    <row r="12" spans="1:13" ht="14.25">
      <c r="A12" s="5" t="s">
        <v>26</v>
      </c>
      <c r="B12" s="5" t="s">
        <v>42</v>
      </c>
      <c r="C12" s="6" t="s">
        <v>43</v>
      </c>
      <c r="D12" s="13">
        <v>276209000</v>
      </c>
      <c r="E12" s="13" t="s">
        <v>26</v>
      </c>
      <c r="F12" s="13">
        <v>276209000</v>
      </c>
      <c r="G12" s="14" t="s">
        <v>44</v>
      </c>
      <c r="H12" s="13">
        <v>227859495</v>
      </c>
      <c r="I12" s="13">
        <v>21842469</v>
      </c>
      <c r="J12" s="13" t="s">
        <v>26</v>
      </c>
      <c r="K12" s="13">
        <f t="shared" si="0"/>
        <v>249701964</v>
      </c>
      <c r="L12" s="28" t="s">
        <v>45</v>
      </c>
      <c r="M12" s="9">
        <f t="shared" si="1"/>
        <v>-26507036</v>
      </c>
    </row>
    <row r="13" spans="1:13" ht="14.25">
      <c r="A13" s="5" t="s">
        <v>26</v>
      </c>
      <c r="B13" s="5" t="s">
        <v>46</v>
      </c>
      <c r="C13" s="6" t="s">
        <v>47</v>
      </c>
      <c r="D13" s="13">
        <v>5210080000</v>
      </c>
      <c r="E13" s="13">
        <v>314101000</v>
      </c>
      <c r="F13" s="13">
        <v>5524181000</v>
      </c>
      <c r="G13" s="14" t="s">
        <v>48</v>
      </c>
      <c r="H13" s="13">
        <v>5524148404</v>
      </c>
      <c r="I13" s="13" t="s">
        <v>26</v>
      </c>
      <c r="J13" s="13">
        <v>99408276</v>
      </c>
      <c r="K13" s="13">
        <f t="shared" si="0"/>
        <v>5623556680</v>
      </c>
      <c r="L13" s="28">
        <v>0.2342</v>
      </c>
      <c r="M13" s="9">
        <f t="shared" si="1"/>
        <v>99375680</v>
      </c>
    </row>
    <row r="14" spans="1:13" ht="14.25">
      <c r="A14" s="5" t="s">
        <v>31</v>
      </c>
      <c r="B14" s="5" t="s">
        <v>26</v>
      </c>
      <c r="C14" s="6" t="s">
        <v>49</v>
      </c>
      <c r="D14" s="13">
        <v>326889000</v>
      </c>
      <c r="E14" s="13" t="s">
        <v>26</v>
      </c>
      <c r="F14" s="13">
        <v>326889000</v>
      </c>
      <c r="G14" s="14" t="s">
        <v>50</v>
      </c>
      <c r="H14" s="13">
        <v>380361573</v>
      </c>
      <c r="I14" s="13">
        <f>SUM(I15:I17)</f>
        <v>73877759</v>
      </c>
      <c r="J14" s="13" t="s">
        <v>26</v>
      </c>
      <c r="K14" s="13">
        <f t="shared" si="0"/>
        <v>454239332</v>
      </c>
      <c r="L14" s="28">
        <v>0.0189</v>
      </c>
      <c r="M14" s="9">
        <f t="shared" si="1"/>
        <v>127350332</v>
      </c>
    </row>
    <row r="15" spans="1:13" ht="14.25">
      <c r="A15" s="5" t="s">
        <v>26</v>
      </c>
      <c r="B15" s="5" t="s">
        <v>25</v>
      </c>
      <c r="C15" s="6" t="s">
        <v>51</v>
      </c>
      <c r="D15" s="13">
        <v>326289000</v>
      </c>
      <c r="E15" s="13" t="s">
        <v>26</v>
      </c>
      <c r="F15" s="13">
        <v>326289000</v>
      </c>
      <c r="G15" s="14" t="s">
        <v>50</v>
      </c>
      <c r="H15" s="13">
        <v>379904578</v>
      </c>
      <c r="I15" s="29">
        <f>70140759+3737000</f>
        <v>73877759</v>
      </c>
      <c r="J15" s="13" t="s">
        <v>26</v>
      </c>
      <c r="K15" s="13">
        <f t="shared" si="0"/>
        <v>453782337</v>
      </c>
      <c r="L15" s="28">
        <v>0.0189</v>
      </c>
      <c r="M15" s="9">
        <f t="shared" si="1"/>
        <v>127493337</v>
      </c>
    </row>
    <row r="16" spans="1:13" ht="14.25">
      <c r="A16" s="5" t="s">
        <v>26</v>
      </c>
      <c r="B16" s="5" t="s">
        <v>31</v>
      </c>
      <c r="C16" s="6" t="s">
        <v>52</v>
      </c>
      <c r="G16" s="14" t="s">
        <v>26</v>
      </c>
      <c r="H16" s="13">
        <v>123200</v>
      </c>
      <c r="K16" s="13">
        <f t="shared" si="0"/>
        <v>123200</v>
      </c>
      <c r="L16" s="28" t="s">
        <v>26</v>
      </c>
      <c r="M16" s="9">
        <f t="shared" si="1"/>
        <v>123200</v>
      </c>
    </row>
    <row r="17" spans="1:13" ht="14.25">
      <c r="A17" s="5" t="s">
        <v>26</v>
      </c>
      <c r="B17" s="5" t="s">
        <v>34</v>
      </c>
      <c r="C17" s="6" t="s">
        <v>53</v>
      </c>
      <c r="D17" s="13">
        <v>600000</v>
      </c>
      <c r="E17" s="13" t="s">
        <v>26</v>
      </c>
      <c r="F17" s="13">
        <v>600000</v>
      </c>
      <c r="G17" s="14" t="s">
        <v>26</v>
      </c>
      <c r="H17" s="13">
        <v>333795</v>
      </c>
      <c r="I17" s="13" t="s">
        <v>26</v>
      </c>
      <c r="J17" s="13" t="s">
        <v>26</v>
      </c>
      <c r="K17" s="13">
        <f t="shared" si="0"/>
        <v>333795</v>
      </c>
      <c r="L17" s="28" t="s">
        <v>26</v>
      </c>
      <c r="M17" s="9">
        <f t="shared" si="1"/>
        <v>-266205</v>
      </c>
    </row>
    <row r="18" spans="1:13" ht="14.25">
      <c r="A18" s="5" t="s">
        <v>34</v>
      </c>
      <c r="B18" s="5" t="s">
        <v>26</v>
      </c>
      <c r="C18" s="6" t="s">
        <v>54</v>
      </c>
      <c r="D18" s="13">
        <v>179659000</v>
      </c>
      <c r="E18" s="13" t="s">
        <v>26</v>
      </c>
      <c r="F18" s="13">
        <v>179659000</v>
      </c>
      <c r="G18" s="14" t="s">
        <v>55</v>
      </c>
      <c r="H18" s="13">
        <v>188606945</v>
      </c>
      <c r="I18" s="13">
        <v>980000</v>
      </c>
      <c r="J18" s="13" t="s">
        <v>26</v>
      </c>
      <c r="K18" s="13">
        <f t="shared" si="0"/>
        <v>189586945</v>
      </c>
      <c r="L18" s="28" t="s">
        <v>56</v>
      </c>
      <c r="M18" s="9">
        <f t="shared" si="1"/>
        <v>9927945</v>
      </c>
    </row>
    <row r="19" spans="1:13" ht="14.25">
      <c r="A19" s="5" t="s">
        <v>26</v>
      </c>
      <c r="B19" s="5" t="s">
        <v>25</v>
      </c>
      <c r="C19" s="6" t="s">
        <v>57</v>
      </c>
      <c r="D19" s="13">
        <v>121406000</v>
      </c>
      <c r="E19" s="13" t="s">
        <v>26</v>
      </c>
      <c r="F19" s="13">
        <v>121406000</v>
      </c>
      <c r="G19" s="14" t="s">
        <v>58</v>
      </c>
      <c r="H19" s="13">
        <v>132247668</v>
      </c>
      <c r="I19" s="13">
        <v>80000</v>
      </c>
      <c r="J19" s="13" t="s">
        <v>26</v>
      </c>
      <c r="K19" s="13">
        <f t="shared" si="0"/>
        <v>132327668</v>
      </c>
      <c r="L19" s="28" t="s">
        <v>59</v>
      </c>
      <c r="M19" s="9">
        <f t="shared" si="1"/>
        <v>10921668</v>
      </c>
    </row>
    <row r="20" spans="1:13" ht="14.25">
      <c r="A20" s="5" t="s">
        <v>26</v>
      </c>
      <c r="B20" s="5" t="s">
        <v>31</v>
      </c>
      <c r="C20" s="6" t="s">
        <v>60</v>
      </c>
      <c r="D20" s="13">
        <v>58253000</v>
      </c>
      <c r="E20" s="13" t="s">
        <v>26</v>
      </c>
      <c r="F20" s="13">
        <v>58253000</v>
      </c>
      <c r="G20" s="14" t="s">
        <v>61</v>
      </c>
      <c r="H20" s="13">
        <v>56359277</v>
      </c>
      <c r="I20" s="13">
        <v>900000</v>
      </c>
      <c r="J20" s="13" t="s">
        <v>26</v>
      </c>
      <c r="K20" s="13">
        <f t="shared" si="0"/>
        <v>57259277</v>
      </c>
      <c r="L20" s="28" t="s">
        <v>62</v>
      </c>
      <c r="M20" s="9">
        <f t="shared" si="1"/>
        <v>-993723</v>
      </c>
    </row>
    <row r="21" spans="1:13" ht="14.25">
      <c r="A21" s="5" t="s">
        <v>38</v>
      </c>
      <c r="B21" s="5" t="s">
        <v>26</v>
      </c>
      <c r="C21" s="6" t="s">
        <v>63</v>
      </c>
      <c r="D21" s="13">
        <v>99167000</v>
      </c>
      <c r="E21" s="13" t="s">
        <v>26</v>
      </c>
      <c r="F21" s="13">
        <v>99167000</v>
      </c>
      <c r="G21" s="14" t="s">
        <v>64</v>
      </c>
      <c r="H21" s="13">
        <v>1611078</v>
      </c>
      <c r="I21" s="13">
        <v>586381</v>
      </c>
      <c r="J21" s="13">
        <v>97531000</v>
      </c>
      <c r="K21" s="13">
        <f t="shared" si="0"/>
        <v>99728459</v>
      </c>
      <c r="L21" s="28" t="s">
        <v>65</v>
      </c>
      <c r="M21" s="9">
        <f t="shared" si="1"/>
        <v>561459</v>
      </c>
    </row>
    <row r="22" spans="1:13" ht="14.25">
      <c r="A22" s="5" t="s">
        <v>26</v>
      </c>
      <c r="B22" s="5" t="s">
        <v>25</v>
      </c>
      <c r="C22" s="6" t="s">
        <v>66</v>
      </c>
      <c r="D22" s="13">
        <v>1662000</v>
      </c>
      <c r="E22" s="13" t="s">
        <v>26</v>
      </c>
      <c r="F22" s="13">
        <v>1662000</v>
      </c>
      <c r="G22" s="14" t="s">
        <v>67</v>
      </c>
      <c r="H22" s="13">
        <v>1611078</v>
      </c>
      <c r="I22" s="13">
        <v>586381</v>
      </c>
      <c r="J22" s="13">
        <v>26000</v>
      </c>
      <c r="K22" s="13">
        <f t="shared" si="0"/>
        <v>2223459</v>
      </c>
      <c r="L22" s="28" t="s">
        <v>67</v>
      </c>
      <c r="M22" s="9">
        <f t="shared" si="1"/>
        <v>561459</v>
      </c>
    </row>
    <row r="23" spans="1:13" ht="14.25">
      <c r="A23" s="5" t="s">
        <v>26</v>
      </c>
      <c r="B23" s="5" t="s">
        <v>31</v>
      </c>
      <c r="C23" s="6" t="s">
        <v>68</v>
      </c>
      <c r="D23" s="13">
        <v>97505000</v>
      </c>
      <c r="E23" s="13" t="s">
        <v>26</v>
      </c>
      <c r="F23" s="13">
        <v>97505000</v>
      </c>
      <c r="G23" s="14" t="s">
        <v>64</v>
      </c>
      <c r="H23" s="13" t="s">
        <v>69</v>
      </c>
      <c r="I23" s="13" t="s">
        <v>26</v>
      </c>
      <c r="J23" s="13">
        <v>97505000</v>
      </c>
      <c r="K23" s="13">
        <f t="shared" si="0"/>
        <v>97505000</v>
      </c>
      <c r="L23" s="28" t="s">
        <v>70</v>
      </c>
      <c r="M23" s="30">
        <f t="shared" si="1"/>
        <v>0</v>
      </c>
    </row>
    <row r="24" spans="1:13" ht="14.25">
      <c r="A24" s="5" t="s">
        <v>42</v>
      </c>
      <c r="B24" s="5" t="s">
        <v>26</v>
      </c>
      <c r="C24" s="6" t="s">
        <v>71</v>
      </c>
      <c r="D24" s="13">
        <v>2660000</v>
      </c>
      <c r="E24" s="13" t="s">
        <v>26</v>
      </c>
      <c r="F24" s="13">
        <v>2660000</v>
      </c>
      <c r="G24" s="14" t="s">
        <v>67</v>
      </c>
      <c r="H24" s="13" t="s">
        <v>69</v>
      </c>
      <c r="I24" s="13">
        <f>I25</f>
        <v>3500000</v>
      </c>
      <c r="J24" s="13" t="s">
        <v>26</v>
      </c>
      <c r="K24" s="13">
        <f t="shared" si="0"/>
        <v>3500000</v>
      </c>
      <c r="L24" s="28" t="s">
        <v>67</v>
      </c>
      <c r="M24" s="32">
        <f>M25</f>
        <v>840000</v>
      </c>
    </row>
    <row r="25" spans="1:13" ht="14.25">
      <c r="A25" s="5" t="s">
        <v>26</v>
      </c>
      <c r="B25" s="5" t="s">
        <v>25</v>
      </c>
      <c r="C25" s="6" t="s">
        <v>72</v>
      </c>
      <c r="D25" s="13">
        <v>2660000</v>
      </c>
      <c r="E25" s="13" t="s">
        <v>26</v>
      </c>
      <c r="F25" s="13">
        <v>2660000</v>
      </c>
      <c r="G25" s="14" t="s">
        <v>67</v>
      </c>
      <c r="H25" s="13" t="s">
        <v>69</v>
      </c>
      <c r="I25" s="29">
        <v>3500000</v>
      </c>
      <c r="J25" s="13" t="s">
        <v>26</v>
      </c>
      <c r="K25" s="13">
        <f t="shared" si="0"/>
        <v>3500000</v>
      </c>
      <c r="L25" s="28" t="s">
        <v>67</v>
      </c>
      <c r="M25" s="9">
        <f t="shared" si="1"/>
        <v>840000</v>
      </c>
    </row>
    <row r="26" spans="1:13" ht="14.25">
      <c r="A26" s="5" t="s">
        <v>46</v>
      </c>
      <c r="B26" s="5" t="s">
        <v>26</v>
      </c>
      <c r="C26" s="6" t="s">
        <v>73</v>
      </c>
      <c r="D26" s="13">
        <v>15489562000</v>
      </c>
      <c r="E26" s="13">
        <v>867753000</v>
      </c>
      <c r="F26" s="13">
        <v>16357315000</v>
      </c>
      <c r="G26" s="14" t="s">
        <v>74</v>
      </c>
      <c r="H26" s="13">
        <f>SUM(H27)</f>
        <v>12144704729</v>
      </c>
      <c r="I26" s="13" t="s">
        <v>26</v>
      </c>
      <c r="J26" s="13">
        <v>686166403</v>
      </c>
      <c r="K26" s="13">
        <f t="shared" si="0"/>
        <v>12830871132</v>
      </c>
      <c r="L26" s="28">
        <v>0.5344</v>
      </c>
      <c r="M26" s="9">
        <f t="shared" si="1"/>
        <v>-3526443868</v>
      </c>
    </row>
    <row r="27" spans="1:13" ht="14.25">
      <c r="A27" s="5" t="s">
        <v>26</v>
      </c>
      <c r="B27" s="5" t="s">
        <v>25</v>
      </c>
      <c r="C27" s="6" t="s">
        <v>75</v>
      </c>
      <c r="D27" s="13">
        <v>15489562000</v>
      </c>
      <c r="E27" s="13">
        <v>867753000</v>
      </c>
      <c r="F27" s="13">
        <v>16357315000</v>
      </c>
      <c r="G27" s="14" t="s">
        <v>74</v>
      </c>
      <c r="H27" s="29">
        <f>12145677065-972336</f>
        <v>12144704729</v>
      </c>
      <c r="I27" s="13" t="s">
        <v>26</v>
      </c>
      <c r="J27" s="13">
        <v>686166403</v>
      </c>
      <c r="K27" s="13">
        <f t="shared" si="0"/>
        <v>12830871132</v>
      </c>
      <c r="L27" s="28">
        <v>0.5344</v>
      </c>
      <c r="M27" s="9">
        <f t="shared" si="1"/>
        <v>-3526443868</v>
      </c>
    </row>
    <row r="28" spans="1:13" ht="14.25">
      <c r="A28" s="5" t="s">
        <v>76</v>
      </c>
      <c r="B28" s="5" t="s">
        <v>26</v>
      </c>
      <c r="C28" s="6" t="s">
        <v>77</v>
      </c>
      <c r="D28" s="13">
        <v>650000000</v>
      </c>
      <c r="E28" s="13" t="s">
        <v>26</v>
      </c>
      <c r="F28" s="13">
        <v>650000000</v>
      </c>
      <c r="G28" s="14" t="s">
        <v>78</v>
      </c>
      <c r="H28" s="13">
        <v>650000000</v>
      </c>
      <c r="I28" s="13" t="s">
        <v>26</v>
      </c>
      <c r="J28" s="13" t="s">
        <v>26</v>
      </c>
      <c r="K28" s="13">
        <f t="shared" si="0"/>
        <v>650000000</v>
      </c>
      <c r="L28" s="28" t="s">
        <v>79</v>
      </c>
      <c r="M28" s="30">
        <f t="shared" si="1"/>
        <v>0</v>
      </c>
    </row>
    <row r="29" spans="1:13" ht="14.25">
      <c r="A29" s="5" t="s">
        <v>26</v>
      </c>
      <c r="B29" s="5" t="s">
        <v>25</v>
      </c>
      <c r="C29" s="6" t="s">
        <v>80</v>
      </c>
      <c r="D29" s="13">
        <v>650000000</v>
      </c>
      <c r="E29" s="13" t="s">
        <v>26</v>
      </c>
      <c r="F29" s="13">
        <v>650000000</v>
      </c>
      <c r="G29" s="14" t="s">
        <v>78</v>
      </c>
      <c r="H29" s="13">
        <v>650000000</v>
      </c>
      <c r="I29" s="13" t="s">
        <v>26</v>
      </c>
      <c r="J29" s="13" t="s">
        <v>26</v>
      </c>
      <c r="K29" s="13">
        <f t="shared" si="0"/>
        <v>650000000</v>
      </c>
      <c r="L29" s="28" t="s">
        <v>79</v>
      </c>
      <c r="M29" s="30">
        <f t="shared" si="1"/>
        <v>0</v>
      </c>
    </row>
    <row r="30" spans="1:13" ht="14.25">
      <c r="A30" s="5" t="s">
        <v>81</v>
      </c>
      <c r="B30" s="5" t="s">
        <v>26</v>
      </c>
      <c r="C30" s="6" t="s">
        <v>82</v>
      </c>
      <c r="D30" s="13">
        <v>18052000</v>
      </c>
      <c r="E30" s="13" t="s">
        <v>26</v>
      </c>
      <c r="F30" s="13">
        <v>18052000</v>
      </c>
      <c r="G30" s="14" t="s">
        <v>83</v>
      </c>
      <c r="H30" s="13">
        <f>SUM(H31)</f>
        <v>184400688</v>
      </c>
      <c r="I30" s="13">
        <f>SUM(I31)</f>
        <v>1077033</v>
      </c>
      <c r="J30" s="13" t="s">
        <v>26</v>
      </c>
      <c r="K30" s="13">
        <f t="shared" si="0"/>
        <v>185477721</v>
      </c>
      <c r="L30" s="28">
        <v>0.0077</v>
      </c>
      <c r="M30" s="9">
        <f t="shared" si="1"/>
        <v>167425721</v>
      </c>
    </row>
    <row r="31" spans="1:13" ht="14.25">
      <c r="A31" s="5" t="s">
        <v>26</v>
      </c>
      <c r="B31" s="5" t="s">
        <v>25</v>
      </c>
      <c r="C31" s="6" t="s">
        <v>84</v>
      </c>
      <c r="D31" s="13">
        <v>18052000</v>
      </c>
      <c r="E31" s="13" t="s">
        <v>26</v>
      </c>
      <c r="F31" s="13">
        <v>18052000</v>
      </c>
      <c r="G31" s="14" t="s">
        <v>83</v>
      </c>
      <c r="H31" s="29">
        <f>164400688+20000000</f>
        <v>184400688</v>
      </c>
      <c r="I31" s="29">
        <v>1077033</v>
      </c>
      <c r="J31" s="13" t="s">
        <v>26</v>
      </c>
      <c r="K31" s="13">
        <f t="shared" si="0"/>
        <v>185477721</v>
      </c>
      <c r="L31" s="28">
        <v>0.0077</v>
      </c>
      <c r="M31" s="9">
        <f t="shared" si="1"/>
        <v>167425721</v>
      </c>
    </row>
    <row r="32" spans="3:13" ht="28.5">
      <c r="C32" s="6" t="s">
        <v>85</v>
      </c>
      <c r="D32" s="13">
        <v>26060000000</v>
      </c>
      <c r="E32" s="13">
        <v>1181854000</v>
      </c>
      <c r="F32" s="13">
        <v>27241854000</v>
      </c>
      <c r="G32" s="14" t="s">
        <v>86</v>
      </c>
      <c r="H32" s="31">
        <f>H7+H14+H18+H21+H26+H28+H30</f>
        <v>22922718816</v>
      </c>
      <c r="I32" s="13">
        <f>I7+I14+I18+I21+I24+I30</f>
        <v>203025497</v>
      </c>
      <c r="J32" s="13">
        <f>J7+J21+J26</f>
        <v>883105679</v>
      </c>
      <c r="K32" s="13">
        <f t="shared" si="0"/>
        <v>24008849992</v>
      </c>
      <c r="L32" s="14" t="s">
        <v>86</v>
      </c>
      <c r="M32" s="9">
        <f t="shared" si="1"/>
        <v>-3233004008</v>
      </c>
    </row>
    <row r="55" spans="1:14" ht="14.25">
      <c r="A55" s="22"/>
      <c r="B55" s="22"/>
      <c r="C55" s="23"/>
      <c r="D55" s="24"/>
      <c r="E55" s="24"/>
      <c r="F55" s="24"/>
      <c r="G55" s="25"/>
      <c r="H55" s="24"/>
      <c r="I55" s="24"/>
      <c r="J55" s="24"/>
      <c r="K55" s="24"/>
      <c r="L55" s="25"/>
      <c r="M55" s="26"/>
      <c r="N55" s="27"/>
    </row>
  </sheetData>
  <mergeCells count="13">
    <mergeCell ref="M3:N3"/>
    <mergeCell ref="N4:N5"/>
    <mergeCell ref="M4:M5"/>
    <mergeCell ref="A4:C4"/>
    <mergeCell ref="D4:G4"/>
    <mergeCell ref="H4:L4"/>
    <mergeCell ref="B2:C3"/>
    <mergeCell ref="F1:G1"/>
    <mergeCell ref="F2:G2"/>
    <mergeCell ref="F3:G3"/>
    <mergeCell ref="H3:I3"/>
    <mergeCell ref="H1:I1"/>
    <mergeCell ref="H2:I2"/>
  </mergeCells>
  <printOptions horizontalCentered="1"/>
  <pageMargins left="0.3937007874015748" right="0.3937007874015748" top="0.5118110236220472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歲入來源別決算總表</dc:title>
  <dc:subject/>
  <dc:creator>ChunYi</dc:creator>
  <cp:keywords/>
  <dc:description/>
  <cp:lastModifiedBy>03165</cp:lastModifiedBy>
  <cp:lastPrinted>2013-03-15T01:18:25Z</cp:lastPrinted>
  <dcterms:created xsi:type="dcterms:W3CDTF">2000-08-14T03:55:42Z</dcterms:created>
  <dcterms:modified xsi:type="dcterms:W3CDTF">2013-08-06T08:01:04Z</dcterms:modified>
  <cp:category/>
  <cp:version/>
  <cp:contentType/>
  <cp:contentStatus/>
</cp:coreProperties>
</file>