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審修後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<sst xmlns="http://schemas.openxmlformats.org/spreadsheetml/2006/main" count="54" uniqueCount="42">
  <si>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業務收入</t>
  </si>
  <si>
    <t>業務賸餘(短絀-)</t>
  </si>
  <si>
    <t>業務外收入</t>
  </si>
  <si>
    <t>業務外費用</t>
  </si>
  <si>
    <t>業務外賸餘(短絀-)</t>
  </si>
  <si>
    <t>本期稅前盈(賸)餘(短絀-)</t>
  </si>
  <si>
    <t>本期稅後盈(賸)餘(短絀-)</t>
  </si>
  <si>
    <t>業務成本與費用</t>
  </si>
  <si>
    <t>決  算  審  定  數</t>
  </si>
  <si>
    <t>收 支 盈 虧 ( 餘 絀 )</t>
  </si>
  <si>
    <t>審 定 數 額 綜 計 表</t>
  </si>
  <si>
    <t>中  華  民  國</t>
  </si>
  <si>
    <t>審 定 數 與 預 算 數</t>
  </si>
  <si>
    <t>審 定 數 與 決 算 數</t>
  </si>
  <si>
    <t>之  比  較  增  減</t>
  </si>
  <si>
    <t>營業部分</t>
  </si>
  <si>
    <t>非營業部分</t>
  </si>
  <si>
    <t>合計</t>
  </si>
  <si>
    <t>%</t>
  </si>
  <si>
    <t>金額</t>
  </si>
  <si>
    <t>科   目</t>
  </si>
  <si>
    <t xml:space="preserve"> 財務收入</t>
  </si>
  <si>
    <t xml:space="preserve">    其他業務外收入</t>
  </si>
  <si>
    <t xml:space="preserve">    其他業務外費用</t>
  </si>
  <si>
    <t xml:space="preserve">     所     得      稅</t>
  </si>
  <si>
    <t>一、依科目別分列</t>
  </si>
  <si>
    <t>預     算     數</t>
  </si>
  <si>
    <t>決      算      數</t>
  </si>
  <si>
    <t>單位:新臺幣元</t>
  </si>
  <si>
    <t>94  年  度</t>
  </si>
  <si>
    <t xml:space="preserve">   勞  務  收  入</t>
  </si>
  <si>
    <t xml:space="preserve">   投 融 資 業 務 收 入</t>
  </si>
  <si>
    <t xml:space="preserve">   銷  貨  收  入</t>
  </si>
  <si>
    <t xml:space="preserve">   醫  療  收  入</t>
  </si>
  <si>
    <t xml:space="preserve">   其 他 業 務 收 入</t>
  </si>
  <si>
    <t xml:space="preserve">   銷  貨  成  本</t>
  </si>
  <si>
    <t xml:space="preserve">   投 融 資 業 務 成 本</t>
  </si>
  <si>
    <t xml:space="preserve">   醫  療  成  本</t>
  </si>
  <si>
    <t xml:space="preserve">   其 他 業 務 成 本</t>
  </si>
  <si>
    <t xml:space="preserve">   其 他 業 務 費 用</t>
  </si>
  <si>
    <t xml:space="preserve">   行 銷 及 業 務 費 用</t>
  </si>
  <si>
    <t xml:space="preserve">   管 理 及 總 務 費 用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</si>
</sst>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.00_ "/>
    <numFmt numFmtId="179" formatCode="0.0%"/>
    <numFmt numFmtId="180" formatCode="0.00_ "/>
    <numFmt numFmtId="181" formatCode="[$-404]AM/PM\ hh:mm:ss"/>
    <numFmt numFmtId="182" formatCode="0.0_ "/>
    <numFmt numFmtId="183" formatCode="0.000_ "/>
    <numFmt numFmtId="184" formatCode="0.0000_ "/>
    <numFmt numFmtId="185" formatCode="_-* #,##0.000_-;\-* #,##0.000_-;_-* &quot;-&quot;??_-;_-@_-"/>
    <numFmt numFmtId="186" formatCode="_-* #,##0.0000_-;\-* #,##0.0000_-;_-* &quot;-&quot;??_-;_-@_-"/>
    <numFmt numFmtId="187" formatCode="0.00000_ "/>
    <numFmt numFmtId="188" formatCode="&quot;$&quot;#,##0.00"/>
    <numFmt numFmtId="189" formatCode="_+* #,##0.00_+;\+* #,##0.00_+;_+* &quot;+&quot;??_+;_+@_+"/>
    <numFmt numFmtId="190" formatCode="\+#,##0.00_);\-#,##0"/>
    <numFmt numFmtId="191" formatCode="\+#,##0.0_);\-#,##0"/>
    <numFmt numFmtId="192" formatCode="\+#,##0_);\-#,##0"/>
    <numFmt numFmtId="193" formatCode="0.00_);\(0.00\)"/>
    <numFmt numFmtId="194" formatCode="0.00;[Red]0.00"/>
    <numFmt numFmtId="195" formatCode="0.0000000_ "/>
    <numFmt numFmtId="196" formatCode="0.000000_ "/>
    <numFmt numFmtId="197" formatCode="#,##0.0"/>
    <numFmt numFmtId="198" formatCode="_-* #,##0.0_-;\-* #,##0.0_-;_-* &quot;-&quot;_-;_-@_-"/>
    <numFmt numFmtId="199" formatCode="_-* #,##0.00_-;\-* #,##0.00_-;_-* &quot;-&quot;_-;_-@_-"/>
    <numFmt numFmtId="200" formatCode="\+#,##0.0_);\-#,##0.0"/>
    <numFmt numFmtId="201" formatCode="\+#,##0.00_);\-#,##0.00"/>
  </numFmts>
  <fonts count="1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20"/>
      <name val="標楷體"/>
      <family val="4"/>
    </font>
    <font>
      <sz val="20"/>
      <color indexed="8"/>
      <name val="標楷體"/>
      <family val="4"/>
    </font>
    <font>
      <sz val="20"/>
      <name val="新細明體"/>
      <family val="1"/>
    </font>
    <font>
      <u val="singleAccounting"/>
      <sz val="20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4"/>
      <color indexed="8"/>
      <name val="標楷體"/>
      <family val="4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177" fontId="2" fillId="0" borderId="0" xfId="15" applyNumberFormat="1" applyFont="1" applyAlignment="1">
      <alignment horizontal="center" vertical="center"/>
    </xf>
    <xf numFmtId="177" fontId="2" fillId="0" borderId="0" xfId="15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3" fillId="0" borderId="1" xfId="15" applyNumberFormat="1" applyFont="1" applyBorder="1" applyAlignment="1">
      <alignment horizontal="center" vertical="center" wrapText="1"/>
    </xf>
    <xf numFmtId="177" fontId="2" fillId="0" borderId="2" xfId="15" applyNumberFormat="1" applyFont="1" applyBorder="1" applyAlignment="1">
      <alignment horizontal="center" vertical="center" wrapText="1"/>
    </xf>
    <xf numFmtId="177" fontId="3" fillId="0" borderId="2" xfId="15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distributed" wrapText="1"/>
    </xf>
    <xf numFmtId="41" fontId="2" fillId="0" borderId="4" xfId="0" applyNumberFormat="1" applyFont="1" applyBorder="1" applyAlignment="1">
      <alignment horizontal="distributed" vertical="distributed" wrapText="1"/>
    </xf>
    <xf numFmtId="0" fontId="3" fillId="0" borderId="4" xfId="0" applyFont="1" applyBorder="1" applyAlignment="1">
      <alignment horizontal="distributed" vertical="distributed" wrapText="1"/>
    </xf>
    <xf numFmtId="41" fontId="2" fillId="0" borderId="4" xfId="0" applyNumberFormat="1" applyFont="1" applyBorder="1" applyAlignment="1">
      <alignment horizontal="left" vertical="distributed" wrapText="1"/>
    </xf>
    <xf numFmtId="0" fontId="2" fillId="0" borderId="0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 wrapText="1"/>
    </xf>
    <xf numFmtId="43" fontId="2" fillId="0" borderId="0" xfId="15" applyNumberFormat="1" applyFont="1" applyAlignment="1">
      <alignment horizontal="center" vertical="center"/>
    </xf>
    <xf numFmtId="43" fontId="3" fillId="0" borderId="1" xfId="17" applyNumberFormat="1" applyFont="1" applyBorder="1" applyAlignment="1">
      <alignment horizontal="center" vertical="center" wrapText="1"/>
    </xf>
    <xf numFmtId="43" fontId="2" fillId="0" borderId="2" xfId="17" applyNumberFormat="1" applyFont="1" applyBorder="1" applyAlignment="1">
      <alignment horizontal="center" vertical="center" wrapText="1"/>
    </xf>
    <xf numFmtId="43" fontId="3" fillId="0" borderId="2" xfId="17" applyNumberFormat="1" applyFont="1" applyBorder="1" applyAlignment="1">
      <alignment horizontal="center" vertical="center" wrapText="1"/>
    </xf>
    <xf numFmtId="43" fontId="2" fillId="0" borderId="0" xfId="15" applyNumberFormat="1" applyFont="1" applyAlignment="1">
      <alignment horizontal="center" vertical="center" wrapText="1"/>
    </xf>
    <xf numFmtId="180" fontId="3" fillId="0" borderId="2" xfId="17" applyNumberFormat="1" applyFont="1" applyBorder="1" applyAlignment="1">
      <alignment vertical="center" wrapText="1"/>
    </xf>
    <xf numFmtId="2" fontId="3" fillId="0" borderId="2" xfId="17" applyNumberFormat="1" applyFont="1" applyBorder="1" applyAlignment="1">
      <alignment horizontal="right" vertical="center" wrapText="1"/>
    </xf>
    <xf numFmtId="192" fontId="3" fillId="0" borderId="1" xfId="0" applyNumberFormat="1" applyFont="1" applyBorder="1" applyAlignment="1">
      <alignment horizontal="right" vertical="center" wrapText="1"/>
    </xf>
    <xf numFmtId="192" fontId="3" fillId="0" borderId="2" xfId="0" applyNumberFormat="1" applyFont="1" applyBorder="1" applyAlignment="1">
      <alignment horizontal="right" vertical="center" wrapText="1"/>
    </xf>
    <xf numFmtId="192" fontId="2" fillId="0" borderId="2" xfId="0" applyNumberFormat="1" applyFont="1" applyBorder="1" applyAlignment="1">
      <alignment horizontal="right" vertical="center" wrapText="1"/>
    </xf>
    <xf numFmtId="194" fontId="5" fillId="0" borderId="0" xfId="0" applyNumberFormat="1" applyFont="1" applyAlignment="1">
      <alignment horizontal="center" vertical="center"/>
    </xf>
    <xf numFmtId="194" fontId="5" fillId="0" borderId="0" xfId="0" applyNumberFormat="1" applyFont="1" applyAlignment="1">
      <alignment horizontal="center" vertical="center" wrapText="1"/>
    </xf>
    <xf numFmtId="199" fontId="6" fillId="0" borderId="1" xfId="0" applyNumberFormat="1" applyFont="1" applyBorder="1" applyAlignment="1">
      <alignment horizontal="center" vertical="center" wrapText="1"/>
    </xf>
    <xf numFmtId="199" fontId="5" fillId="0" borderId="2" xfId="0" applyNumberFormat="1" applyFont="1" applyBorder="1" applyAlignment="1">
      <alignment horizontal="center" vertical="center" wrapText="1"/>
    </xf>
    <xf numFmtId="199" fontId="6" fillId="0" borderId="2" xfId="0" applyNumberFormat="1" applyFont="1" applyBorder="1" applyAlignment="1">
      <alignment horizontal="center" vertical="center" wrapText="1"/>
    </xf>
    <xf numFmtId="177" fontId="7" fillId="0" borderId="0" xfId="15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94" fontId="8" fillId="0" borderId="0" xfId="0" applyNumberFormat="1" applyFont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3" fontId="10" fillId="0" borderId="0" xfId="15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177" fontId="13" fillId="0" borderId="5" xfId="15" applyNumberFormat="1" applyFont="1" applyBorder="1" applyAlignment="1">
      <alignment horizontal="center" vertical="center" wrapText="1"/>
    </xf>
    <xf numFmtId="43" fontId="13" fillId="0" borderId="5" xfId="15" applyNumberFormat="1" applyFont="1" applyBorder="1" applyAlignment="1">
      <alignment horizontal="center" vertical="center" wrapText="1"/>
    </xf>
    <xf numFmtId="177" fontId="13" fillId="0" borderId="5" xfId="0" applyNumberFormat="1" applyFont="1" applyBorder="1" applyAlignment="1">
      <alignment horizontal="center" vertical="center" wrapText="1"/>
    </xf>
    <xf numFmtId="194" fontId="15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distributed" vertical="distributed" wrapText="1"/>
    </xf>
    <xf numFmtId="177" fontId="3" fillId="0" borderId="7" xfId="15" applyNumberFormat="1" applyFont="1" applyBorder="1" applyAlignment="1">
      <alignment horizontal="center" vertical="center" wrapText="1"/>
    </xf>
    <xf numFmtId="43" fontId="3" fillId="0" borderId="7" xfId="17" applyNumberFormat="1" applyFont="1" applyBorder="1" applyAlignment="1">
      <alignment horizontal="center" vertical="center" wrapText="1"/>
    </xf>
    <xf numFmtId="192" fontId="3" fillId="0" borderId="7" xfId="0" applyNumberFormat="1" applyFont="1" applyBorder="1" applyAlignment="1">
      <alignment horizontal="right" vertical="center" wrapText="1"/>
    </xf>
    <xf numFmtId="199" fontId="6" fillId="0" borderId="7" xfId="0" applyNumberFormat="1" applyFont="1" applyBorder="1" applyAlignment="1">
      <alignment horizontal="center" vertical="center" wrapText="1"/>
    </xf>
    <xf numFmtId="177" fontId="13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99" fontId="2" fillId="0" borderId="9" xfId="0" applyNumberFormat="1" applyFont="1" applyBorder="1" applyAlignment="1">
      <alignment horizontal="right" vertical="center" wrapText="1"/>
    </xf>
    <xf numFmtId="199" fontId="3" fillId="0" borderId="9" xfId="0" applyNumberFormat="1" applyFont="1" applyBorder="1" applyAlignment="1">
      <alignment horizontal="right" vertical="center" wrapText="1"/>
    </xf>
    <xf numFmtId="199" fontId="3" fillId="0" borderId="10" xfId="0" applyNumberFormat="1" applyFont="1" applyBorder="1" applyAlignment="1">
      <alignment horizontal="right" vertical="center" wrapText="1"/>
    </xf>
    <xf numFmtId="177" fontId="13" fillId="0" borderId="11" xfId="0" applyNumberFormat="1" applyFont="1" applyBorder="1" applyAlignment="1">
      <alignment horizontal="center" vertical="center" wrapText="1"/>
    </xf>
    <xf numFmtId="177" fontId="13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7" fontId="13" fillId="0" borderId="15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77" fontId="2" fillId="0" borderId="18" xfId="15" applyNumberFormat="1" applyFont="1" applyBorder="1" applyAlignment="1">
      <alignment horizontal="center" vertical="center" wrapText="1"/>
    </xf>
    <xf numFmtId="177" fontId="2" fillId="0" borderId="19" xfId="15" applyNumberFormat="1" applyFont="1" applyBorder="1" applyAlignment="1">
      <alignment horizontal="center" vertical="center" wrapText="1"/>
    </xf>
    <xf numFmtId="177" fontId="2" fillId="0" borderId="20" xfId="15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3" fontId="11" fillId="0" borderId="0" xfId="15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77" fontId="11" fillId="0" borderId="0" xfId="15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177" fontId="10" fillId="0" borderId="0" xfId="15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75" zoomScaleNormal="75" zoomScaleSheetLayoutView="75" workbookViewId="0" topLeftCell="I1">
      <selection activeCell="O30" sqref="O30"/>
    </sheetView>
  </sheetViews>
  <sheetFormatPr defaultColWidth="9.00390625" defaultRowHeight="19.5" customHeight="1"/>
  <cols>
    <col min="1" max="1" width="28.00390625" style="17" customWidth="1"/>
    <col min="2" max="2" width="18.50390625" style="5" customWidth="1"/>
    <col min="3" max="3" width="18.00390625" style="5" customWidth="1"/>
    <col min="4" max="4" width="18.25390625" style="5" customWidth="1"/>
    <col min="5" max="5" width="11.875" style="24" customWidth="1"/>
    <col min="6" max="6" width="18.00390625" style="5" customWidth="1"/>
    <col min="7" max="8" width="18.25390625" style="5" customWidth="1"/>
    <col min="9" max="9" width="14.125" style="5" customWidth="1"/>
    <col min="10" max="10" width="18.50390625" style="5" customWidth="1"/>
    <col min="11" max="11" width="18.375" style="5" customWidth="1"/>
    <col min="12" max="12" width="17.75390625" style="5" customWidth="1"/>
    <col min="13" max="13" width="11.625" style="5" customWidth="1"/>
    <col min="14" max="14" width="18.00390625" style="7" customWidth="1"/>
    <col min="15" max="15" width="14.00390625" style="31" customWidth="1"/>
    <col min="16" max="16" width="15.75390625" style="7" customWidth="1"/>
    <col min="17" max="17" width="13.50390625" style="19" customWidth="1"/>
  </cols>
  <sheetData>
    <row r="1" spans="1:17" s="39" customFormat="1" ht="38.25" customHeight="1">
      <c r="A1" s="12"/>
      <c r="B1" s="35"/>
      <c r="C1" s="35"/>
      <c r="D1" s="35"/>
      <c r="G1" s="41"/>
      <c r="H1" s="40" t="s">
        <v>9</v>
      </c>
      <c r="I1" s="74" t="s">
        <v>10</v>
      </c>
      <c r="J1" s="75"/>
      <c r="K1" s="76"/>
      <c r="L1" s="35"/>
      <c r="M1" s="35"/>
      <c r="N1" s="36"/>
      <c r="O1" s="37"/>
      <c r="P1" s="36"/>
      <c r="Q1" s="38"/>
    </row>
    <row r="2" spans="1:17" s="39" customFormat="1" ht="36" customHeight="1">
      <c r="A2" s="12"/>
      <c r="B2" s="35"/>
      <c r="C2" s="35"/>
      <c r="D2" s="35"/>
      <c r="F2" s="35"/>
      <c r="G2" s="70" t="s">
        <v>11</v>
      </c>
      <c r="H2" s="71"/>
      <c r="I2" s="72" t="s">
        <v>29</v>
      </c>
      <c r="J2" s="72"/>
      <c r="K2" s="73"/>
      <c r="L2" s="35"/>
      <c r="M2" s="35"/>
      <c r="N2" s="36"/>
      <c r="O2" s="37"/>
      <c r="P2" s="36"/>
      <c r="Q2" s="38"/>
    </row>
    <row r="3" spans="1:17" s="1" customFormat="1" ht="19.5" customHeight="1" thickBot="1">
      <c r="A3" s="12" t="s">
        <v>25</v>
      </c>
      <c r="B3" s="4"/>
      <c r="C3" s="4"/>
      <c r="D3" s="4"/>
      <c r="E3" s="20"/>
      <c r="F3" s="4"/>
      <c r="G3" s="4"/>
      <c r="H3" s="4"/>
      <c r="I3" s="4"/>
      <c r="J3" s="4"/>
      <c r="K3" s="4"/>
      <c r="L3" s="4"/>
      <c r="M3" s="4"/>
      <c r="N3" s="6"/>
      <c r="O3" s="30"/>
      <c r="P3" s="6" t="s">
        <v>28</v>
      </c>
      <c r="Q3" s="18"/>
    </row>
    <row r="4" spans="1:17" s="42" customFormat="1" ht="23.25" customHeight="1">
      <c r="A4" s="59" t="s">
        <v>20</v>
      </c>
      <c r="B4" s="64" t="s">
        <v>26</v>
      </c>
      <c r="C4" s="65"/>
      <c r="D4" s="65"/>
      <c r="E4" s="66"/>
      <c r="F4" s="64" t="s">
        <v>27</v>
      </c>
      <c r="G4" s="65"/>
      <c r="H4" s="65"/>
      <c r="I4" s="66"/>
      <c r="J4" s="64" t="s">
        <v>8</v>
      </c>
      <c r="K4" s="65"/>
      <c r="L4" s="65"/>
      <c r="M4" s="66"/>
      <c r="N4" s="57" t="s">
        <v>12</v>
      </c>
      <c r="O4" s="57"/>
      <c r="P4" s="57" t="s">
        <v>13</v>
      </c>
      <c r="Q4" s="58"/>
    </row>
    <row r="5" spans="1:17" s="42" customFormat="1" ht="23.25" customHeight="1">
      <c r="A5" s="60"/>
      <c r="B5" s="67"/>
      <c r="C5" s="68"/>
      <c r="D5" s="68"/>
      <c r="E5" s="69"/>
      <c r="F5" s="67"/>
      <c r="G5" s="68"/>
      <c r="H5" s="68"/>
      <c r="I5" s="69"/>
      <c r="J5" s="67"/>
      <c r="K5" s="68"/>
      <c r="L5" s="68"/>
      <c r="M5" s="69"/>
      <c r="N5" s="61" t="s">
        <v>14</v>
      </c>
      <c r="O5" s="62"/>
      <c r="P5" s="61" t="s">
        <v>14</v>
      </c>
      <c r="Q5" s="63"/>
    </row>
    <row r="6" spans="1:17" s="42" customFormat="1" ht="19.5" customHeight="1">
      <c r="A6" s="60"/>
      <c r="B6" s="43" t="s">
        <v>15</v>
      </c>
      <c r="C6" s="43" t="s">
        <v>16</v>
      </c>
      <c r="D6" s="43" t="s">
        <v>17</v>
      </c>
      <c r="E6" s="44" t="s">
        <v>18</v>
      </c>
      <c r="F6" s="43" t="s">
        <v>15</v>
      </c>
      <c r="G6" s="43" t="s">
        <v>16</v>
      </c>
      <c r="H6" s="43" t="s">
        <v>17</v>
      </c>
      <c r="I6" s="43" t="s">
        <v>18</v>
      </c>
      <c r="J6" s="43" t="s">
        <v>15</v>
      </c>
      <c r="K6" s="43" t="s">
        <v>16</v>
      </c>
      <c r="L6" s="43" t="s">
        <v>17</v>
      </c>
      <c r="M6" s="43" t="s">
        <v>18</v>
      </c>
      <c r="N6" s="45" t="s">
        <v>19</v>
      </c>
      <c r="O6" s="46" t="s">
        <v>18</v>
      </c>
      <c r="P6" s="45" t="s">
        <v>19</v>
      </c>
      <c r="Q6" s="52" t="s">
        <v>18</v>
      </c>
    </row>
    <row r="7" spans="1:17" s="2" customFormat="1" ht="39.75" customHeight="1">
      <c r="A7" s="13" t="s">
        <v>0</v>
      </c>
      <c r="B7" s="9">
        <f aca="true" t="shared" si="0" ref="B7:M7">SUM(B8:B12)</f>
        <v>119134000</v>
      </c>
      <c r="C7" s="9">
        <f t="shared" si="0"/>
        <v>1025632000</v>
      </c>
      <c r="D7" s="9">
        <f t="shared" si="0"/>
        <v>1144766000</v>
      </c>
      <c r="E7" s="21">
        <f t="shared" si="0"/>
        <v>100</v>
      </c>
      <c r="F7" s="9">
        <f t="shared" si="0"/>
        <v>119405639</v>
      </c>
      <c r="G7" s="9">
        <f t="shared" si="0"/>
        <v>474788879</v>
      </c>
      <c r="H7" s="9">
        <f t="shared" si="0"/>
        <v>594194518</v>
      </c>
      <c r="I7" s="21">
        <f t="shared" si="0"/>
        <v>99.99999999999999</v>
      </c>
      <c r="J7" s="9">
        <f t="shared" si="0"/>
        <v>119547730</v>
      </c>
      <c r="K7" s="9">
        <f t="shared" si="0"/>
        <v>474788879</v>
      </c>
      <c r="L7" s="9">
        <f t="shared" si="0"/>
        <v>594336609</v>
      </c>
      <c r="M7" s="21">
        <f t="shared" si="0"/>
        <v>99.99999999999999</v>
      </c>
      <c r="N7" s="27">
        <f>L7-D7</f>
        <v>-550429391</v>
      </c>
      <c r="O7" s="32">
        <f>N7/D7*100</f>
        <v>-48.08226231387026</v>
      </c>
      <c r="P7" s="27">
        <f>L7-H7</f>
        <v>142091</v>
      </c>
      <c r="Q7" s="55">
        <v>0.02</v>
      </c>
    </row>
    <row r="8" spans="1:17" s="53" customFormat="1" ht="39.75" customHeight="1">
      <c r="A8" s="16" t="s">
        <v>30</v>
      </c>
      <c r="B8" s="10">
        <v>112378000</v>
      </c>
      <c r="C8" s="10">
        <v>0</v>
      </c>
      <c r="D8" s="10">
        <f>B8+C8</f>
        <v>112378000</v>
      </c>
      <c r="E8" s="22">
        <f>D8/D$7*100</f>
        <v>9.816678692413996</v>
      </c>
      <c r="F8" s="10">
        <v>115970891</v>
      </c>
      <c r="G8" s="10">
        <v>0</v>
      </c>
      <c r="H8" s="10">
        <f>F8+G8</f>
        <v>115970891</v>
      </c>
      <c r="I8" s="22">
        <f>H8/H$7*100</f>
        <v>19.51732765733796</v>
      </c>
      <c r="J8" s="10">
        <v>115970891</v>
      </c>
      <c r="K8" s="10">
        <v>0</v>
      </c>
      <c r="L8" s="10">
        <f>J8+K8</f>
        <v>115970891</v>
      </c>
      <c r="M8" s="22">
        <f>L8/L$7*100</f>
        <v>19.51266155304258</v>
      </c>
      <c r="N8" s="29">
        <f aca="true" t="shared" si="1" ref="N8:N27">L8-D8</f>
        <v>3592891</v>
      </c>
      <c r="O8" s="33">
        <f aca="true" t="shared" si="2" ref="O8:O30">N8/D8*100</f>
        <v>3.197148018295396</v>
      </c>
      <c r="P8" s="10">
        <v>0</v>
      </c>
      <c r="Q8" s="10">
        <v>0</v>
      </c>
    </row>
    <row r="9" spans="1:17" s="3" customFormat="1" ht="39.75" customHeight="1">
      <c r="A9" s="16" t="s">
        <v>32</v>
      </c>
      <c r="B9" s="10">
        <v>0</v>
      </c>
      <c r="C9" s="10">
        <v>171886000</v>
      </c>
      <c r="D9" s="10">
        <f>B9+C9</f>
        <v>171886000</v>
      </c>
      <c r="E9" s="22">
        <f>D9/D$7*100</f>
        <v>15.014946285965866</v>
      </c>
      <c r="F9" s="10">
        <v>0</v>
      </c>
      <c r="G9" s="10">
        <v>18371315</v>
      </c>
      <c r="H9" s="10">
        <f>F9+G9</f>
        <v>18371315</v>
      </c>
      <c r="I9" s="22">
        <f>H9/H$7*100</f>
        <v>3.0918014965597513</v>
      </c>
      <c r="J9" s="10">
        <v>0</v>
      </c>
      <c r="K9" s="10">
        <v>18371315</v>
      </c>
      <c r="L9" s="10">
        <f>J9+K9</f>
        <v>18371315</v>
      </c>
      <c r="M9" s="22">
        <f>L9/L$7*100</f>
        <v>3.0910623242459563</v>
      </c>
      <c r="N9" s="29">
        <f t="shared" si="1"/>
        <v>-153514685</v>
      </c>
      <c r="O9" s="33">
        <f t="shared" si="2"/>
        <v>-89.31191894627834</v>
      </c>
      <c r="P9" s="10">
        <v>0</v>
      </c>
      <c r="Q9" s="10">
        <v>0</v>
      </c>
    </row>
    <row r="10" spans="1:17" s="3" customFormat="1" ht="39.75" customHeight="1">
      <c r="A10" s="16" t="s">
        <v>31</v>
      </c>
      <c r="B10" s="10">
        <v>0</v>
      </c>
      <c r="C10" s="10">
        <v>732729000</v>
      </c>
      <c r="D10" s="10">
        <f>B10+C10</f>
        <v>732729000</v>
      </c>
      <c r="E10" s="22">
        <f>D10/D$7*100</f>
        <v>64.00688000866552</v>
      </c>
      <c r="F10" s="10">
        <v>0</v>
      </c>
      <c r="G10" s="10">
        <v>364601040</v>
      </c>
      <c r="H10" s="10">
        <f>F10+G10</f>
        <v>364601040</v>
      </c>
      <c r="I10" s="22">
        <f>H10/H$7*100</f>
        <v>61.36055263976703</v>
      </c>
      <c r="J10" s="10">
        <v>0</v>
      </c>
      <c r="K10" s="10">
        <v>364601040</v>
      </c>
      <c r="L10" s="10">
        <f>J10+K10</f>
        <v>364601040</v>
      </c>
      <c r="M10" s="22">
        <f>L10/L$7*100</f>
        <v>61.34588286820474</v>
      </c>
      <c r="N10" s="29">
        <f t="shared" si="1"/>
        <v>-368127960</v>
      </c>
      <c r="O10" s="33">
        <f t="shared" si="2"/>
        <v>-50.24067015226639</v>
      </c>
      <c r="P10" s="10">
        <v>0</v>
      </c>
      <c r="Q10" s="10">
        <v>0</v>
      </c>
    </row>
    <row r="11" spans="1:17" s="3" customFormat="1" ht="39.75" customHeight="1">
      <c r="A11" s="16" t="s">
        <v>33</v>
      </c>
      <c r="B11" s="10">
        <v>0</v>
      </c>
      <c r="C11" s="10">
        <v>83048000</v>
      </c>
      <c r="D11" s="10">
        <f>B11+C11</f>
        <v>83048000</v>
      </c>
      <c r="E11" s="22">
        <f>D11/D$7*100</f>
        <v>7.25458303268965</v>
      </c>
      <c r="F11" s="10">
        <v>0</v>
      </c>
      <c r="G11" s="10">
        <v>84357543</v>
      </c>
      <c r="H11" s="10">
        <f>F11+G11</f>
        <v>84357543</v>
      </c>
      <c r="I11" s="22">
        <f>H11/H$7*100</f>
        <v>14.196957468395896</v>
      </c>
      <c r="J11" s="10">
        <v>0</v>
      </c>
      <c r="K11" s="10">
        <v>84357543</v>
      </c>
      <c r="L11" s="10">
        <f>J11+K11</f>
        <v>84357543</v>
      </c>
      <c r="M11" s="22">
        <f>L11/L$7*100</f>
        <v>14.193563331381458</v>
      </c>
      <c r="N11" s="29">
        <f t="shared" si="1"/>
        <v>1309543</v>
      </c>
      <c r="O11" s="33">
        <f t="shared" si="2"/>
        <v>1.576850736923225</v>
      </c>
      <c r="P11" s="10">
        <v>0</v>
      </c>
      <c r="Q11" s="10">
        <v>0</v>
      </c>
    </row>
    <row r="12" spans="1:17" s="3" customFormat="1" ht="39.75" customHeight="1">
      <c r="A12" s="16" t="s">
        <v>34</v>
      </c>
      <c r="B12" s="10">
        <v>6756000</v>
      </c>
      <c r="C12" s="10">
        <v>37969000</v>
      </c>
      <c r="D12" s="10">
        <f>B12+C12</f>
        <v>44725000</v>
      </c>
      <c r="E12" s="22">
        <f>D12/D$7*100</f>
        <v>3.9069119802649626</v>
      </c>
      <c r="F12" s="10">
        <v>3434748</v>
      </c>
      <c r="G12" s="10">
        <v>7458981</v>
      </c>
      <c r="H12" s="10">
        <f>F12+G12</f>
        <v>10893729</v>
      </c>
      <c r="I12" s="22">
        <f>H12/H$7*100</f>
        <v>1.833360737939356</v>
      </c>
      <c r="J12" s="10">
        <v>3576839</v>
      </c>
      <c r="K12" s="10">
        <v>7458981</v>
      </c>
      <c r="L12" s="10">
        <f>J12+K12</f>
        <v>11035820</v>
      </c>
      <c r="M12" s="22">
        <f>L12/L$7*100</f>
        <v>1.8568299231252638</v>
      </c>
      <c r="N12" s="29">
        <f t="shared" si="1"/>
        <v>-33689180</v>
      </c>
      <c r="O12" s="33">
        <f t="shared" si="2"/>
        <v>-75.32516489659027</v>
      </c>
      <c r="P12" s="29">
        <f>L12-H12</f>
        <v>142091</v>
      </c>
      <c r="Q12" s="54">
        <v>1.3</v>
      </c>
    </row>
    <row r="13" spans="1:17" s="2" customFormat="1" ht="39.75" customHeight="1">
      <c r="A13" s="15" t="s">
        <v>7</v>
      </c>
      <c r="B13" s="11">
        <f>SUM(B14:B20)</f>
        <v>118818000</v>
      </c>
      <c r="C13" s="11">
        <f aca="true" t="shared" si="3" ref="C13:L13">SUM(C14:C20)</f>
        <v>649949000</v>
      </c>
      <c r="D13" s="11">
        <f t="shared" si="3"/>
        <v>768767000</v>
      </c>
      <c r="E13" s="23">
        <f t="shared" si="3"/>
        <v>67.154946949857</v>
      </c>
      <c r="F13" s="11">
        <f>SUM(F14:F20)</f>
        <v>109763653</v>
      </c>
      <c r="G13" s="11">
        <f t="shared" si="3"/>
        <v>463186241</v>
      </c>
      <c r="H13" s="11">
        <f>SUM(H14:H20)</f>
        <v>572949894</v>
      </c>
      <c r="I13" s="23">
        <f>SUM(I14:I20)</f>
        <v>96.42463480284079</v>
      </c>
      <c r="J13" s="11">
        <f>SUM(J14:J20)</f>
        <v>109905744</v>
      </c>
      <c r="K13" s="11">
        <f t="shared" si="3"/>
        <v>463186241</v>
      </c>
      <c r="L13" s="11">
        <f t="shared" si="3"/>
        <v>573091985</v>
      </c>
      <c r="M13" s="23">
        <f>SUM(M14:M20)</f>
        <v>96.42548958312611</v>
      </c>
      <c r="N13" s="28">
        <f t="shared" si="1"/>
        <v>-195675015</v>
      </c>
      <c r="O13" s="34">
        <f t="shared" si="2"/>
        <v>-25.45309762255664</v>
      </c>
      <c r="P13" s="28">
        <f>L13-H13</f>
        <v>142091</v>
      </c>
      <c r="Q13" s="55">
        <v>0.02</v>
      </c>
    </row>
    <row r="14" spans="1:17" s="3" customFormat="1" ht="39.75" customHeight="1">
      <c r="A14" s="16" t="s">
        <v>35</v>
      </c>
      <c r="B14" s="10">
        <v>0</v>
      </c>
      <c r="C14" s="10">
        <v>98141000</v>
      </c>
      <c r="D14" s="10">
        <f aca="true" t="shared" si="4" ref="D14:D20">B14+C14</f>
        <v>98141000</v>
      </c>
      <c r="E14" s="22">
        <f aca="true" t="shared" si="5" ref="E14:E20">D14/D$7*100</f>
        <v>8.573018415990692</v>
      </c>
      <c r="F14" s="10">
        <v>0</v>
      </c>
      <c r="G14" s="10">
        <v>12179188</v>
      </c>
      <c r="H14" s="10">
        <f aca="true" t="shared" si="6" ref="H14:H20">F14+G14</f>
        <v>12179188</v>
      </c>
      <c r="I14" s="22">
        <f aca="true" t="shared" si="7" ref="I14:I20">H14/H$7*100</f>
        <v>2.049697133018652</v>
      </c>
      <c r="J14" s="10">
        <v>0</v>
      </c>
      <c r="K14" s="10">
        <v>12179188</v>
      </c>
      <c r="L14" s="10">
        <f aca="true" t="shared" si="8" ref="L14:L20">J14+K14</f>
        <v>12179188</v>
      </c>
      <c r="M14" s="22">
        <f aca="true" t="shared" si="9" ref="M14:M20">L14/L$7*100</f>
        <v>2.0492071017620925</v>
      </c>
      <c r="N14" s="29">
        <f t="shared" si="1"/>
        <v>-85961812</v>
      </c>
      <c r="O14" s="33">
        <f t="shared" si="2"/>
        <v>-87.59011218552898</v>
      </c>
      <c r="P14" s="10">
        <v>0</v>
      </c>
      <c r="Q14" s="10">
        <v>0</v>
      </c>
    </row>
    <row r="15" spans="1:17" s="3" customFormat="1" ht="39.75" customHeight="1">
      <c r="A15" s="16" t="s">
        <v>36</v>
      </c>
      <c r="B15" s="10"/>
      <c r="C15" s="10">
        <v>463144000</v>
      </c>
      <c r="D15" s="10">
        <f>B15+C15</f>
        <v>463144000</v>
      </c>
      <c r="E15" s="22">
        <f t="shared" si="5"/>
        <v>40.45752581750332</v>
      </c>
      <c r="F15" s="10">
        <v>0</v>
      </c>
      <c r="G15" s="10">
        <v>364972874</v>
      </c>
      <c r="H15" s="10">
        <f>F15+G15</f>
        <v>364972874</v>
      </c>
      <c r="I15" s="22">
        <f t="shared" si="7"/>
        <v>61.42313046381892</v>
      </c>
      <c r="J15" s="10">
        <v>0</v>
      </c>
      <c r="K15" s="10">
        <v>364972874</v>
      </c>
      <c r="L15" s="10">
        <f>J15+K15</f>
        <v>364972874</v>
      </c>
      <c r="M15" s="22">
        <f t="shared" si="9"/>
        <v>61.40844573146595</v>
      </c>
      <c r="N15" s="29">
        <f t="shared" si="1"/>
        <v>-98171126</v>
      </c>
      <c r="O15" s="33">
        <f t="shared" si="2"/>
        <v>-21.19667446841587</v>
      </c>
      <c r="P15" s="10">
        <v>0</v>
      </c>
      <c r="Q15" s="10">
        <v>0</v>
      </c>
    </row>
    <row r="16" spans="1:17" s="3" customFormat="1" ht="39.75" customHeight="1">
      <c r="A16" s="16" t="s">
        <v>37</v>
      </c>
      <c r="B16" s="10">
        <v>0</v>
      </c>
      <c r="C16" s="10">
        <v>81170000</v>
      </c>
      <c r="D16" s="10">
        <f t="shared" si="4"/>
        <v>81170000</v>
      </c>
      <c r="E16" s="22">
        <f t="shared" si="5"/>
        <v>7.090532038862091</v>
      </c>
      <c r="F16" s="10">
        <v>0</v>
      </c>
      <c r="G16" s="10">
        <v>82344494</v>
      </c>
      <c r="H16" s="10">
        <f t="shared" si="6"/>
        <v>82344494</v>
      </c>
      <c r="I16" s="22">
        <f t="shared" si="7"/>
        <v>13.858171273131806</v>
      </c>
      <c r="J16" s="10">
        <v>0</v>
      </c>
      <c r="K16" s="10">
        <v>82344494</v>
      </c>
      <c r="L16" s="10">
        <f t="shared" si="8"/>
        <v>82344494</v>
      </c>
      <c r="M16" s="22">
        <f t="shared" si="9"/>
        <v>13.854858131412866</v>
      </c>
      <c r="N16" s="29">
        <f t="shared" si="1"/>
        <v>1174494</v>
      </c>
      <c r="O16" s="33">
        <f t="shared" si="2"/>
        <v>1.4469557718368855</v>
      </c>
      <c r="P16" s="10">
        <v>0</v>
      </c>
      <c r="Q16" s="10">
        <v>0</v>
      </c>
    </row>
    <row r="17" spans="1:17" s="3" customFormat="1" ht="39.75" customHeight="1">
      <c r="A17" s="16" t="s">
        <v>38</v>
      </c>
      <c r="B17" s="10">
        <v>0</v>
      </c>
      <c r="C17" s="10">
        <v>6268000</v>
      </c>
      <c r="D17" s="10">
        <f t="shared" si="4"/>
        <v>6268000</v>
      </c>
      <c r="E17" s="22">
        <f t="shared" si="5"/>
        <v>0.5475354788664234</v>
      </c>
      <c r="F17" s="10">
        <v>0</v>
      </c>
      <c r="G17" s="10">
        <v>3203828</v>
      </c>
      <c r="H17" s="10">
        <f t="shared" si="6"/>
        <v>3203828</v>
      </c>
      <c r="I17" s="22">
        <f t="shared" si="7"/>
        <v>0.5391884143905885</v>
      </c>
      <c r="J17" s="10">
        <v>0</v>
      </c>
      <c r="K17" s="10">
        <v>3203828</v>
      </c>
      <c r="L17" s="10">
        <f t="shared" si="8"/>
        <v>3203828</v>
      </c>
      <c r="M17" s="22">
        <f t="shared" si="9"/>
        <v>0.5390595079429138</v>
      </c>
      <c r="N17" s="29">
        <f t="shared" si="1"/>
        <v>-3064172</v>
      </c>
      <c r="O17" s="33">
        <f t="shared" si="2"/>
        <v>-48.885960433950224</v>
      </c>
      <c r="P17" s="10">
        <v>0</v>
      </c>
      <c r="Q17" s="10">
        <v>0</v>
      </c>
    </row>
    <row r="18" spans="1:17" s="3" customFormat="1" ht="39.75" customHeight="1">
      <c r="A18" s="16" t="s">
        <v>39</v>
      </c>
      <c r="B18" s="10">
        <v>0</v>
      </c>
      <c r="C18" s="10">
        <v>1226000</v>
      </c>
      <c r="D18" s="10">
        <f t="shared" si="4"/>
        <v>1226000</v>
      </c>
      <c r="E18" s="22">
        <f t="shared" si="5"/>
        <v>0.10709612270105855</v>
      </c>
      <c r="F18" s="10">
        <v>0</v>
      </c>
      <c r="G18" s="10">
        <v>485857</v>
      </c>
      <c r="H18" s="10">
        <f t="shared" si="6"/>
        <v>485857</v>
      </c>
      <c r="I18" s="22">
        <f t="shared" si="7"/>
        <v>0.08176733128325496</v>
      </c>
      <c r="J18" s="10">
        <v>0</v>
      </c>
      <c r="K18" s="10">
        <v>485857</v>
      </c>
      <c r="L18" s="10">
        <f t="shared" si="8"/>
        <v>485857</v>
      </c>
      <c r="M18" s="22">
        <f t="shared" si="9"/>
        <v>0.08174778276193988</v>
      </c>
      <c r="N18" s="29">
        <f t="shared" si="1"/>
        <v>-740143</v>
      </c>
      <c r="O18" s="33">
        <f t="shared" si="2"/>
        <v>-60.370554649265905</v>
      </c>
      <c r="P18" s="10">
        <v>0</v>
      </c>
      <c r="Q18" s="10">
        <v>0</v>
      </c>
    </row>
    <row r="19" spans="1:17" s="3" customFormat="1" ht="39.75" customHeight="1">
      <c r="A19" s="16" t="s">
        <v>40</v>
      </c>
      <c r="B19" s="10">
        <v>46921000</v>
      </c>
      <c r="C19" s="10">
        <v>0</v>
      </c>
      <c r="D19" s="10">
        <f t="shared" si="4"/>
        <v>46921000</v>
      </c>
      <c r="E19" s="22">
        <f t="shared" si="5"/>
        <v>4.098741576881213</v>
      </c>
      <c r="F19" s="10">
        <v>38515748</v>
      </c>
      <c r="G19" s="10">
        <v>0</v>
      </c>
      <c r="H19" s="10">
        <f t="shared" si="6"/>
        <v>38515748</v>
      </c>
      <c r="I19" s="22">
        <f t="shared" si="7"/>
        <v>6.482009987173932</v>
      </c>
      <c r="J19" s="10">
        <v>38515748</v>
      </c>
      <c r="K19" s="10">
        <v>0</v>
      </c>
      <c r="L19" s="10">
        <f t="shared" si="8"/>
        <v>38515748</v>
      </c>
      <c r="M19" s="22">
        <f t="shared" si="9"/>
        <v>6.480460300906687</v>
      </c>
      <c r="N19" s="29">
        <f t="shared" si="1"/>
        <v>-8405252</v>
      </c>
      <c r="O19" s="33">
        <f t="shared" si="2"/>
        <v>-17.913625029304576</v>
      </c>
      <c r="P19" s="10">
        <v>0</v>
      </c>
      <c r="Q19" s="10">
        <v>0</v>
      </c>
    </row>
    <row r="20" spans="1:17" s="3" customFormat="1" ht="39.75" customHeight="1">
      <c r="A20" s="16" t="s">
        <v>41</v>
      </c>
      <c r="B20" s="10">
        <v>71897000</v>
      </c>
      <c r="C20" s="10">
        <v>0</v>
      </c>
      <c r="D20" s="10">
        <f t="shared" si="4"/>
        <v>71897000</v>
      </c>
      <c r="E20" s="22">
        <f t="shared" si="5"/>
        <v>6.280497499052208</v>
      </c>
      <c r="F20" s="10">
        <v>71247905</v>
      </c>
      <c r="G20" s="10">
        <v>0</v>
      </c>
      <c r="H20" s="10">
        <f t="shared" si="6"/>
        <v>71247905</v>
      </c>
      <c r="I20" s="22">
        <f t="shared" si="7"/>
        <v>11.990670200023622</v>
      </c>
      <c r="J20" s="10">
        <v>71389996</v>
      </c>
      <c r="K20" s="10">
        <v>0</v>
      </c>
      <c r="L20" s="10">
        <f t="shared" si="8"/>
        <v>71389996</v>
      </c>
      <c r="M20" s="22">
        <f t="shared" si="9"/>
        <v>12.011711026873662</v>
      </c>
      <c r="N20" s="29">
        <f t="shared" si="1"/>
        <v>-507004</v>
      </c>
      <c r="O20" s="33">
        <f t="shared" si="2"/>
        <v>-0.7051810228521357</v>
      </c>
      <c r="P20" s="29">
        <f>L20-H20</f>
        <v>142091</v>
      </c>
      <c r="Q20" s="54">
        <f>M20-I20</f>
        <v>0.021040826850040162</v>
      </c>
    </row>
    <row r="21" spans="1:17" s="2" customFormat="1" ht="39.75" customHeight="1">
      <c r="A21" s="15" t="s">
        <v>1</v>
      </c>
      <c r="B21" s="11">
        <f aca="true" t="shared" si="10" ref="B21:M21">B7-B13</f>
        <v>316000</v>
      </c>
      <c r="C21" s="11">
        <f t="shared" si="10"/>
        <v>375683000</v>
      </c>
      <c r="D21" s="11">
        <f t="shared" si="10"/>
        <v>375999000</v>
      </c>
      <c r="E21" s="23">
        <f t="shared" si="10"/>
        <v>32.845053050142994</v>
      </c>
      <c r="F21" s="11">
        <f t="shared" si="10"/>
        <v>9641986</v>
      </c>
      <c r="G21" s="11">
        <f t="shared" si="10"/>
        <v>11602638</v>
      </c>
      <c r="H21" s="11">
        <f t="shared" si="10"/>
        <v>21244624</v>
      </c>
      <c r="I21" s="23">
        <f t="shared" si="10"/>
        <v>3.5753651971592006</v>
      </c>
      <c r="J21" s="11">
        <f t="shared" si="10"/>
        <v>9641986</v>
      </c>
      <c r="K21" s="11">
        <f t="shared" si="10"/>
        <v>11602638</v>
      </c>
      <c r="L21" s="11">
        <f t="shared" si="10"/>
        <v>21244624</v>
      </c>
      <c r="M21" s="23">
        <f t="shared" si="10"/>
        <v>3.5745104168738777</v>
      </c>
      <c r="N21" s="28">
        <f t="shared" si="1"/>
        <v>-354754376</v>
      </c>
      <c r="O21" s="34">
        <f t="shared" si="2"/>
        <v>-94.3498190154761</v>
      </c>
      <c r="P21" s="10">
        <v>0</v>
      </c>
      <c r="Q21" s="10">
        <v>0</v>
      </c>
    </row>
    <row r="22" spans="1:17" s="2" customFormat="1" ht="39.75" customHeight="1">
      <c r="A22" s="15" t="s">
        <v>2</v>
      </c>
      <c r="B22" s="11">
        <f>B23+B24</f>
        <v>2834000</v>
      </c>
      <c r="C22" s="11">
        <f>C23+C24</f>
        <v>6315000</v>
      </c>
      <c r="D22" s="11">
        <f>D23+D24</f>
        <v>9149000</v>
      </c>
      <c r="E22" s="25">
        <f>E23+E24</f>
        <v>0.7992026318042289</v>
      </c>
      <c r="F22" s="11">
        <f aca="true" t="shared" si="11" ref="F22:M22">F23+F24</f>
        <v>5021991</v>
      </c>
      <c r="G22" s="11">
        <f t="shared" si="11"/>
        <v>2983867</v>
      </c>
      <c r="H22" s="11">
        <f t="shared" si="11"/>
        <v>8005858</v>
      </c>
      <c r="I22" s="25">
        <f t="shared" si="11"/>
        <v>1.3473463247266109</v>
      </c>
      <c r="J22" s="11">
        <f t="shared" si="11"/>
        <v>5083599</v>
      </c>
      <c r="K22" s="11">
        <f t="shared" si="11"/>
        <v>3006830</v>
      </c>
      <c r="L22" s="11">
        <f t="shared" si="11"/>
        <v>8090429</v>
      </c>
      <c r="M22" s="25">
        <f t="shared" si="11"/>
        <v>1.3612536864610336</v>
      </c>
      <c r="N22" s="28">
        <f t="shared" si="1"/>
        <v>-1058571</v>
      </c>
      <c r="O22" s="34">
        <f t="shared" si="2"/>
        <v>-11.57034648595475</v>
      </c>
      <c r="P22" s="28">
        <f>L22-H22</f>
        <v>84571</v>
      </c>
      <c r="Q22" s="54">
        <v>1.06</v>
      </c>
    </row>
    <row r="23" spans="1:17" s="3" customFormat="1" ht="39.75" customHeight="1">
      <c r="A23" s="14" t="s">
        <v>21</v>
      </c>
      <c r="B23" s="10">
        <v>350000</v>
      </c>
      <c r="C23" s="10">
        <v>6315000</v>
      </c>
      <c r="D23" s="10">
        <f>B23+C23</f>
        <v>6665000</v>
      </c>
      <c r="E23" s="22">
        <f>D23/D$7*100</f>
        <v>0.5822150553038786</v>
      </c>
      <c r="F23" s="10">
        <v>424235</v>
      </c>
      <c r="G23" s="10">
        <v>2983867</v>
      </c>
      <c r="H23" s="10">
        <f>F23+G23</f>
        <v>3408102</v>
      </c>
      <c r="I23" s="22">
        <f>H23/H$7*100</f>
        <v>0.5735667187693576</v>
      </c>
      <c r="J23" s="10">
        <v>424235</v>
      </c>
      <c r="K23" s="10">
        <v>3006830</v>
      </c>
      <c r="L23" s="10">
        <f>J23+K23</f>
        <v>3431065</v>
      </c>
      <c r="M23" s="22">
        <f>L23/L$7*100</f>
        <v>0.5772932287938534</v>
      </c>
      <c r="N23" s="29">
        <f t="shared" si="1"/>
        <v>-3233935</v>
      </c>
      <c r="O23" s="33">
        <f t="shared" si="2"/>
        <v>-48.52115528882221</v>
      </c>
      <c r="P23" s="29">
        <f>L23-H23</f>
        <v>22963</v>
      </c>
      <c r="Q23" s="54">
        <v>0.67</v>
      </c>
    </row>
    <row r="24" spans="1:17" s="3" customFormat="1" ht="39.75" customHeight="1">
      <c r="A24" s="14" t="s">
        <v>22</v>
      </c>
      <c r="B24" s="10">
        <v>2484000</v>
      </c>
      <c r="C24" s="10">
        <v>0</v>
      </c>
      <c r="D24" s="10">
        <f>B24+C24</f>
        <v>2484000</v>
      </c>
      <c r="E24" s="22">
        <f>D24/D$7*100</f>
        <v>0.21698757650035028</v>
      </c>
      <c r="F24" s="10">
        <v>4597756</v>
      </c>
      <c r="G24" s="10">
        <v>0</v>
      </c>
      <c r="H24" s="10">
        <f>F24+G24</f>
        <v>4597756</v>
      </c>
      <c r="I24" s="22">
        <f>H24/H$7*100</f>
        <v>0.7737796059572531</v>
      </c>
      <c r="J24" s="10">
        <v>4659364</v>
      </c>
      <c r="K24" s="10">
        <v>0</v>
      </c>
      <c r="L24" s="10">
        <f>J24+K24</f>
        <v>4659364</v>
      </c>
      <c r="M24" s="22">
        <f>L24/L$7*100</f>
        <v>0.7839604576671803</v>
      </c>
      <c r="N24" s="29">
        <f t="shared" si="1"/>
        <v>2175364</v>
      </c>
      <c r="O24" s="33">
        <f t="shared" si="2"/>
        <v>87.57504025764895</v>
      </c>
      <c r="P24" s="29">
        <f>L24-H24</f>
        <v>61608</v>
      </c>
      <c r="Q24" s="54">
        <v>1.34</v>
      </c>
    </row>
    <row r="25" spans="1:17" s="2" customFormat="1" ht="39.75" customHeight="1">
      <c r="A25" s="15" t="s">
        <v>3</v>
      </c>
      <c r="B25" s="11">
        <f>B26</f>
        <v>1749000</v>
      </c>
      <c r="C25" s="11">
        <f>C26</f>
        <v>1200000</v>
      </c>
      <c r="D25" s="11">
        <f aca="true" t="shared" si="12" ref="D25:M25">D26</f>
        <v>2949000</v>
      </c>
      <c r="E25" s="23">
        <f t="shared" si="12"/>
        <v>0.2576072315215511</v>
      </c>
      <c r="F25" s="11">
        <f t="shared" si="12"/>
        <v>3697404</v>
      </c>
      <c r="G25" s="11">
        <f t="shared" si="12"/>
        <v>949095</v>
      </c>
      <c r="H25" s="11">
        <f t="shared" si="12"/>
        <v>4646499</v>
      </c>
      <c r="I25" s="23">
        <f t="shared" si="12"/>
        <v>0.7819828118979718</v>
      </c>
      <c r="J25" s="11">
        <f t="shared" si="12"/>
        <v>3697404</v>
      </c>
      <c r="K25" s="11">
        <f t="shared" si="12"/>
        <v>949095</v>
      </c>
      <c r="L25" s="11">
        <f t="shared" si="12"/>
        <v>4646499</v>
      </c>
      <c r="M25" s="23">
        <f t="shared" si="12"/>
        <v>0.7817958593898429</v>
      </c>
      <c r="N25" s="28">
        <f t="shared" si="1"/>
        <v>1697499</v>
      </c>
      <c r="O25" s="34">
        <f t="shared" si="2"/>
        <v>57.561851475076296</v>
      </c>
      <c r="P25" s="10">
        <v>0</v>
      </c>
      <c r="Q25" s="10">
        <v>0</v>
      </c>
    </row>
    <row r="26" spans="1:17" s="3" customFormat="1" ht="39.75" customHeight="1">
      <c r="A26" s="14" t="s">
        <v>23</v>
      </c>
      <c r="B26" s="10">
        <v>1749000</v>
      </c>
      <c r="C26" s="10">
        <v>1200000</v>
      </c>
      <c r="D26" s="10">
        <f>B26+C26</f>
        <v>2949000</v>
      </c>
      <c r="E26" s="22">
        <f>D26/D$7*100</f>
        <v>0.2576072315215511</v>
      </c>
      <c r="F26" s="10">
        <v>3697404</v>
      </c>
      <c r="G26" s="10">
        <v>949095</v>
      </c>
      <c r="H26" s="10">
        <f>F26+G26</f>
        <v>4646499</v>
      </c>
      <c r="I26" s="22">
        <f>H26/H$7*100</f>
        <v>0.7819828118979718</v>
      </c>
      <c r="J26" s="10">
        <v>3697404</v>
      </c>
      <c r="K26" s="10">
        <v>949095</v>
      </c>
      <c r="L26" s="10">
        <f>J26+K26</f>
        <v>4646499</v>
      </c>
      <c r="M26" s="22">
        <f>L26/L$7*100</f>
        <v>0.7817958593898429</v>
      </c>
      <c r="N26" s="29">
        <f t="shared" si="1"/>
        <v>1697499</v>
      </c>
      <c r="O26" s="33">
        <f t="shared" si="2"/>
        <v>57.561851475076296</v>
      </c>
      <c r="P26" s="10">
        <v>0</v>
      </c>
      <c r="Q26" s="10">
        <v>0</v>
      </c>
    </row>
    <row r="27" spans="1:17" s="2" customFormat="1" ht="39.75" customHeight="1">
      <c r="A27" s="15" t="s">
        <v>4</v>
      </c>
      <c r="B27" s="11">
        <f>B22-B25</f>
        <v>1085000</v>
      </c>
      <c r="C27" s="11">
        <f aca="true" t="shared" si="13" ref="C27:L27">C22-C25</f>
        <v>5115000</v>
      </c>
      <c r="D27" s="11">
        <f t="shared" si="13"/>
        <v>6200000</v>
      </c>
      <c r="E27" s="23">
        <f>E22-E25</f>
        <v>0.5415954002826777</v>
      </c>
      <c r="F27" s="11">
        <f t="shared" si="13"/>
        <v>1324587</v>
      </c>
      <c r="G27" s="11">
        <f t="shared" si="13"/>
        <v>2034772</v>
      </c>
      <c r="H27" s="11">
        <f>H22-H25</f>
        <v>3359359</v>
      </c>
      <c r="I27" s="23">
        <f>I22-I25</f>
        <v>0.5653635128286391</v>
      </c>
      <c r="J27" s="11">
        <f t="shared" si="13"/>
        <v>1386195</v>
      </c>
      <c r="K27" s="11">
        <f t="shared" si="13"/>
        <v>2057735</v>
      </c>
      <c r="L27" s="11">
        <f t="shared" si="13"/>
        <v>3443930</v>
      </c>
      <c r="M27" s="23">
        <f>M22-M25</f>
        <v>0.5794578270711908</v>
      </c>
      <c r="N27" s="28">
        <f t="shared" si="1"/>
        <v>-2756070</v>
      </c>
      <c r="O27" s="34">
        <f t="shared" si="2"/>
        <v>-44.45274193548387</v>
      </c>
      <c r="P27" s="28">
        <f>L27-H27</f>
        <v>84571</v>
      </c>
      <c r="Q27" s="55">
        <v>2.52</v>
      </c>
    </row>
    <row r="28" spans="1:17" s="2" customFormat="1" ht="39.75" customHeight="1">
      <c r="A28" s="15" t="s">
        <v>5</v>
      </c>
      <c r="B28" s="11">
        <f>B21+B27</f>
        <v>1401000</v>
      </c>
      <c r="C28" s="11">
        <f aca="true" t="shared" si="14" ref="C28:K28">C21+C27</f>
        <v>380798000</v>
      </c>
      <c r="D28" s="11">
        <f t="shared" si="14"/>
        <v>382199000</v>
      </c>
      <c r="E28" s="23">
        <f>E21+E27</f>
        <v>33.386648450425675</v>
      </c>
      <c r="F28" s="11">
        <f t="shared" si="14"/>
        <v>10966573</v>
      </c>
      <c r="G28" s="11">
        <f t="shared" si="14"/>
        <v>13637410</v>
      </c>
      <c r="H28" s="11">
        <f t="shared" si="14"/>
        <v>24603983</v>
      </c>
      <c r="I28" s="23">
        <f>I21+I27</f>
        <v>4.140728709987839</v>
      </c>
      <c r="J28" s="11">
        <f t="shared" si="14"/>
        <v>11028181</v>
      </c>
      <c r="K28" s="11">
        <f t="shared" si="14"/>
        <v>13660373</v>
      </c>
      <c r="L28" s="11">
        <f>L21+L27</f>
        <v>24688554</v>
      </c>
      <c r="M28" s="26">
        <f>M21+M27</f>
        <v>4.1539682439450685</v>
      </c>
      <c r="N28" s="28">
        <f>L28-D28</f>
        <v>-357510446</v>
      </c>
      <c r="O28" s="34">
        <f t="shared" si="2"/>
        <v>-93.54039283200636</v>
      </c>
      <c r="P28" s="28">
        <f>L28-H28</f>
        <v>84571</v>
      </c>
      <c r="Q28" s="55">
        <v>0.34</v>
      </c>
    </row>
    <row r="29" spans="1:17" s="3" customFormat="1" ht="39.75" customHeight="1">
      <c r="A29" s="16" t="s">
        <v>24</v>
      </c>
      <c r="B29" s="10">
        <v>340000</v>
      </c>
      <c r="C29" s="10">
        <v>0</v>
      </c>
      <c r="D29" s="10">
        <f>B29+C29</f>
        <v>340000</v>
      </c>
      <c r="E29" s="22">
        <f>D29/D$7*100</f>
        <v>0.029700392918727496</v>
      </c>
      <c r="F29" s="10">
        <v>2731643</v>
      </c>
      <c r="G29" s="10">
        <v>0</v>
      </c>
      <c r="H29" s="10">
        <f>F29+G29</f>
        <v>2731643</v>
      </c>
      <c r="I29" s="22">
        <f>H29/H$7*100</f>
        <v>0.4597220131202893</v>
      </c>
      <c r="J29" s="10">
        <v>2747045</v>
      </c>
      <c r="K29" s="10">
        <v>0</v>
      </c>
      <c r="L29" s="10">
        <f>J29+K29</f>
        <v>2747045</v>
      </c>
      <c r="M29" s="22">
        <f>L29/L$7*100</f>
        <v>0.46220356585841743</v>
      </c>
      <c r="N29" s="29">
        <f>L29-D29</f>
        <v>2407045</v>
      </c>
      <c r="O29" s="33">
        <f t="shared" si="2"/>
        <v>707.9544117647058</v>
      </c>
      <c r="P29" s="29">
        <f>L29-H29</f>
        <v>15402</v>
      </c>
      <c r="Q29" s="54">
        <v>0.56</v>
      </c>
    </row>
    <row r="30" spans="1:17" s="2" customFormat="1" ht="39.75" customHeight="1" thickBot="1">
      <c r="A30" s="47" t="s">
        <v>6</v>
      </c>
      <c r="B30" s="48">
        <f>B28-B29</f>
        <v>1061000</v>
      </c>
      <c r="C30" s="48">
        <f aca="true" t="shared" si="15" ref="C30:K30">C28-C29</f>
        <v>380798000</v>
      </c>
      <c r="D30" s="48">
        <f t="shared" si="15"/>
        <v>381859000</v>
      </c>
      <c r="E30" s="49">
        <f t="shared" si="15"/>
        <v>33.35694805750695</v>
      </c>
      <c r="F30" s="48">
        <f t="shared" si="15"/>
        <v>8234930</v>
      </c>
      <c r="G30" s="48">
        <f t="shared" si="15"/>
        <v>13637410</v>
      </c>
      <c r="H30" s="48">
        <f t="shared" si="15"/>
        <v>21872340</v>
      </c>
      <c r="I30" s="49">
        <f t="shared" si="15"/>
        <v>3.68100669686755</v>
      </c>
      <c r="J30" s="48">
        <f t="shared" si="15"/>
        <v>8281136</v>
      </c>
      <c r="K30" s="48">
        <f t="shared" si="15"/>
        <v>13660373</v>
      </c>
      <c r="L30" s="48">
        <f>L28-L29</f>
        <v>21941509</v>
      </c>
      <c r="M30" s="49">
        <f>M28-M29</f>
        <v>3.691764678086651</v>
      </c>
      <c r="N30" s="50">
        <f>L30-D30</f>
        <v>-359917491</v>
      </c>
      <c r="O30" s="51">
        <f t="shared" si="2"/>
        <v>-94.25402858123024</v>
      </c>
      <c r="P30" s="50">
        <f>L30-H30</f>
        <v>69169</v>
      </c>
      <c r="Q30" s="56">
        <v>0.32</v>
      </c>
    </row>
    <row r="31" spans="14:16" ht="19.5" customHeight="1">
      <c r="N31" s="8"/>
      <c r="P31" s="8"/>
    </row>
    <row r="32" spans="14:16" ht="19.5" customHeight="1">
      <c r="N32" s="8"/>
      <c r="P32" s="8"/>
    </row>
    <row r="33" spans="14:16" ht="19.5" customHeight="1">
      <c r="N33" s="8"/>
      <c r="P33" s="8"/>
    </row>
  </sheetData>
  <mergeCells count="11">
    <mergeCell ref="G2:H2"/>
    <mergeCell ref="I2:K2"/>
    <mergeCell ref="I1:K1"/>
    <mergeCell ref="N4:O4"/>
    <mergeCell ref="P4:Q4"/>
    <mergeCell ref="A4:A6"/>
    <mergeCell ref="N5:O5"/>
    <mergeCell ref="P5:Q5"/>
    <mergeCell ref="J4:M5"/>
    <mergeCell ref="F4:I5"/>
    <mergeCell ref="B4:E5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8" scale="9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行政院主計處中部辦公室案</cp:lastModifiedBy>
  <cp:lastPrinted>2007-01-03T07:23:04Z</cp:lastPrinted>
  <dcterms:created xsi:type="dcterms:W3CDTF">1997-01-14T01:50:29Z</dcterms:created>
  <dcterms:modified xsi:type="dcterms:W3CDTF">2007-01-03T07:23:06Z</dcterms:modified>
  <cp:category/>
  <cp:version/>
  <cp:contentType/>
  <cp:contentStatus/>
</cp:coreProperties>
</file>