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4" windowWidth="12168" windowHeight="6540" activeTab="0"/>
  </bookViews>
  <sheets>
    <sheet name="審修後" sheetId="1" r:id="rId1"/>
  </sheets>
  <definedNames>
    <definedName name="_xlnm.Print_Titles" localSheetId="0">'審修後'!$1:$6</definedName>
  </definedNames>
  <calcPr fullCalcOnLoad="1"/>
</workbook>
</file>

<file path=xl/sharedStrings.xml><?xml version="1.0" encoding="utf-8"?>
<sst xmlns="http://schemas.openxmlformats.org/spreadsheetml/2006/main" count="61" uniqueCount="59">
  <si>
    <t>總決算</t>
  </si>
  <si>
    <t>本年度預算數</t>
  </si>
  <si>
    <t>預算增減數</t>
  </si>
  <si>
    <t>比較增減數</t>
  </si>
  <si>
    <t>中華民國</t>
  </si>
  <si>
    <t>單位：新臺幣元</t>
  </si>
  <si>
    <t>說明</t>
  </si>
  <si>
    <t>款</t>
  </si>
  <si>
    <t>項</t>
  </si>
  <si>
    <t>百分比</t>
  </si>
  <si>
    <t>實現數</t>
  </si>
  <si>
    <t>保留數</t>
  </si>
  <si>
    <t>決算總表</t>
  </si>
  <si>
    <t>歲出政事別</t>
  </si>
  <si>
    <t>應付數</t>
  </si>
  <si>
    <t>經常</t>
  </si>
  <si>
    <r>
      <t xml:space="preserve">
</t>
    </r>
    <r>
      <rPr>
        <sz val="10"/>
        <rFont val="標楷體"/>
        <family val="4"/>
      </rPr>
      <t>門併計</t>
    </r>
  </si>
  <si>
    <t>資本</t>
  </si>
  <si>
    <t>預算數</t>
  </si>
  <si>
    <t>決算數</t>
  </si>
  <si>
    <t>名稱</t>
  </si>
  <si>
    <t>合計</t>
  </si>
  <si>
    <t>科目</t>
  </si>
  <si>
    <t>雲林縣</t>
  </si>
  <si>
    <t>一般政務支出</t>
  </si>
  <si>
    <t xml:space="preserve">  政權行使支出</t>
  </si>
  <si>
    <t xml:space="preserve">  行政支出</t>
  </si>
  <si>
    <t xml:space="preserve">  民政支出</t>
  </si>
  <si>
    <t xml:space="preserve">  財務支出</t>
  </si>
  <si>
    <t>教育科學文化支出</t>
  </si>
  <si>
    <t xml:space="preserve">  教育支出</t>
  </si>
  <si>
    <t xml:space="preserve">  文化支出</t>
  </si>
  <si>
    <t>經濟發展支出</t>
  </si>
  <si>
    <t xml:space="preserve">  農業支出</t>
  </si>
  <si>
    <t xml:space="preserve">  工業支出</t>
  </si>
  <si>
    <t xml:space="preserve">  交通支出</t>
  </si>
  <si>
    <t xml:space="preserve">  其他經濟服務支出</t>
  </si>
  <si>
    <t>社會福利支出</t>
  </si>
  <si>
    <t xml:space="preserve">  社會保險支出</t>
  </si>
  <si>
    <t xml:space="preserve">  社會救助支出</t>
  </si>
  <si>
    <t xml:space="preserve">  福利服務支出</t>
  </si>
  <si>
    <t xml:space="preserve">  醫療保健支出</t>
  </si>
  <si>
    <t>社區發展及環境保護支出</t>
  </si>
  <si>
    <t xml:space="preserve">  社區發展支出</t>
  </si>
  <si>
    <t xml:space="preserve">  環境保護支出</t>
  </si>
  <si>
    <t>退休撫卹支出</t>
  </si>
  <si>
    <t xml:space="preserve">  退休撫卹給付支出</t>
  </si>
  <si>
    <t>警政支出</t>
  </si>
  <si>
    <t xml:space="preserve">  警政支出</t>
  </si>
  <si>
    <t>債務支出</t>
  </si>
  <si>
    <t xml:space="preserve">  債務付息支出</t>
  </si>
  <si>
    <t>協助及補助支出</t>
  </si>
  <si>
    <t xml:space="preserve">  專案補助支出</t>
  </si>
  <si>
    <t>其他支出</t>
  </si>
  <si>
    <t>總  計</t>
  </si>
  <si>
    <t>　</t>
  </si>
  <si>
    <r>
      <t xml:space="preserve"> </t>
    </r>
    <r>
      <rPr>
        <sz val="10"/>
        <rFont val="標楷體"/>
        <family val="4"/>
      </rPr>
      <t xml:space="preserve"> </t>
    </r>
    <r>
      <rPr>
        <sz val="10"/>
        <rFont val="標楷體"/>
        <family val="4"/>
      </rPr>
      <t>其他支出</t>
    </r>
  </si>
  <si>
    <r>
      <t xml:space="preserve"> </t>
    </r>
    <r>
      <rPr>
        <sz val="10"/>
        <rFont val="標楷體"/>
        <family val="4"/>
      </rPr>
      <t xml:space="preserve"> </t>
    </r>
    <r>
      <rPr>
        <sz val="10"/>
        <rFont val="標楷體"/>
        <family val="4"/>
      </rPr>
      <t>第二預備金</t>
    </r>
  </si>
  <si>
    <t>94年度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</si>
</sst>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0"/>
    <numFmt numFmtId="179" formatCode="#,##0.00_);[Red]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);[Red]\(#,##0.0\)"/>
    <numFmt numFmtId="184" formatCode="#,##0_);[Red]\(#,##0\)"/>
    <numFmt numFmtId="185" formatCode="#,##0.000_);[Red]\(#,##0.000\)"/>
    <numFmt numFmtId="186" formatCode="#,##0.0_ "/>
  </numFmts>
  <fonts count="8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8"/>
      <name val="標楷體"/>
      <family val="4"/>
    </font>
    <font>
      <b/>
      <sz val="10"/>
      <name val="標楷體"/>
      <family val="4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178" fontId="0" fillId="0" borderId="0" xfId="0" applyNumberFormat="1" applyFont="1" applyBorder="1" applyAlignment="1">
      <alignment horizontal="center" vertical="top" wrapText="1"/>
    </xf>
    <xf numFmtId="176" fontId="0" fillId="0" borderId="0" xfId="0" applyNumberFormat="1" applyFont="1" applyBorder="1" applyAlignment="1">
      <alignment horizontal="right" vertical="top" wrapText="1"/>
    </xf>
    <xf numFmtId="179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176" fontId="0" fillId="0" borderId="0" xfId="0" applyNumberFormat="1" applyFont="1" applyAlignment="1">
      <alignment horizontal="right" vertical="center" wrapText="1"/>
    </xf>
    <xf numFmtId="17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78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76" fontId="0" fillId="0" borderId="1" xfId="0" applyNumberFormat="1" applyFont="1" applyBorder="1" applyAlignment="1">
      <alignment horizontal="right" vertical="top" wrapText="1"/>
    </xf>
    <xf numFmtId="179" fontId="0" fillId="0" borderId="2" xfId="0" applyNumberFormat="1" applyFont="1" applyBorder="1" applyAlignment="1">
      <alignment horizontal="right" vertical="top" wrapText="1"/>
    </xf>
    <xf numFmtId="179" fontId="0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78" fontId="0" fillId="0" borderId="0" xfId="0" applyNumberFormat="1" applyBorder="1" applyAlignment="1">
      <alignment wrapText="1"/>
    </xf>
    <xf numFmtId="178" fontId="0" fillId="0" borderId="3" xfId="0" applyNumberFormat="1" applyBorder="1" applyAlignment="1">
      <alignment vertical="top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178" fontId="0" fillId="0" borderId="4" xfId="0" applyNumberFormat="1" applyFont="1" applyBorder="1" applyAlignment="1">
      <alignment horizontal="distributed" vertical="center" wrapText="1"/>
    </xf>
    <xf numFmtId="176" fontId="0" fillId="0" borderId="4" xfId="0" applyNumberFormat="1" applyFont="1" applyBorder="1" applyAlignment="1">
      <alignment horizontal="distributed" vertical="center" wrapText="1"/>
    </xf>
    <xf numFmtId="179" fontId="0" fillId="0" borderId="4" xfId="0" applyNumberFormat="1" applyFont="1" applyBorder="1" applyAlignment="1">
      <alignment horizontal="distributed" vertical="center" wrapText="1"/>
    </xf>
    <xf numFmtId="178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176" fontId="0" fillId="0" borderId="5" xfId="0" applyNumberFormat="1" applyFont="1" applyBorder="1" applyAlignment="1">
      <alignment horizontal="right" vertical="top" wrapText="1"/>
    </xf>
    <xf numFmtId="179" fontId="0" fillId="0" borderId="6" xfId="0" applyNumberFormat="1" applyFont="1" applyBorder="1" applyAlignment="1">
      <alignment horizontal="right" vertical="top" wrapText="1"/>
    </xf>
    <xf numFmtId="179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76" fontId="0" fillId="2" borderId="1" xfId="0" applyNumberFormat="1" applyFont="1" applyFill="1" applyBorder="1" applyAlignment="1">
      <alignment horizontal="right" vertical="top" wrapText="1"/>
    </xf>
    <xf numFmtId="176" fontId="0" fillId="0" borderId="1" xfId="0" applyNumberFormat="1" applyFont="1" applyFill="1" applyBorder="1" applyAlignment="1">
      <alignment horizontal="right" vertical="top" wrapText="1"/>
    </xf>
    <xf numFmtId="41" fontId="0" fillId="0" borderId="1" xfId="0" applyNumberFormat="1" applyFont="1" applyBorder="1" applyAlignment="1">
      <alignment horizontal="right" vertical="top" wrapText="1"/>
    </xf>
    <xf numFmtId="178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76" fontId="6" fillId="0" borderId="1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76" fontId="6" fillId="2" borderId="1" xfId="0" applyNumberFormat="1" applyFont="1" applyFill="1" applyBorder="1" applyAlignment="1">
      <alignment horizontal="right" vertical="top" wrapText="1"/>
    </xf>
    <xf numFmtId="176" fontId="6" fillId="0" borderId="1" xfId="0" applyNumberFormat="1" applyFont="1" applyFill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176" fontId="0" fillId="0" borderId="4" xfId="0" applyNumberFormat="1" applyFont="1" applyFill="1" applyBorder="1" applyAlignment="1">
      <alignment horizontal="distributed" vertical="center" wrapText="1"/>
    </xf>
    <xf numFmtId="41" fontId="0" fillId="0" borderId="1" xfId="0" applyNumberFormat="1" applyFont="1" applyFill="1" applyBorder="1" applyAlignment="1">
      <alignment horizontal="right" vertical="top" wrapText="1"/>
    </xf>
    <xf numFmtId="176" fontId="0" fillId="0" borderId="5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left" vertical="top" wrapText="1"/>
    </xf>
    <xf numFmtId="176" fontId="0" fillId="0" borderId="3" xfId="0" applyNumberFormat="1" applyFont="1" applyBorder="1" applyAlignment="1">
      <alignment horizontal="right" wrapText="1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76" fontId="0" fillId="0" borderId="7" xfId="0" applyNumberFormat="1" applyFont="1" applyBorder="1" applyAlignment="1">
      <alignment horizontal="distributed" vertical="center" wrapText="1"/>
    </xf>
    <xf numFmtId="176" fontId="0" fillId="0" borderId="6" xfId="0" applyNumberFormat="1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distributed" vertical="center" wrapText="1"/>
    </xf>
    <xf numFmtId="178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76" fontId="7" fillId="0" borderId="1" xfId="0" applyNumberFormat="1" applyFont="1" applyBorder="1" applyAlignment="1">
      <alignment horizontal="right" vertical="top" wrapText="1"/>
    </xf>
    <xf numFmtId="177" fontId="7" fillId="0" borderId="1" xfId="0" applyNumberFormat="1" applyFont="1" applyBorder="1" applyAlignment="1">
      <alignment horizontal="right" vertical="top" wrapText="1"/>
    </xf>
    <xf numFmtId="176" fontId="7" fillId="2" borderId="1" xfId="0" applyNumberFormat="1" applyFont="1" applyFill="1" applyBorder="1" applyAlignment="1">
      <alignment horizontal="right" vertical="top" wrapText="1"/>
    </xf>
    <xf numFmtId="176" fontId="7" fillId="0" borderId="1" xfId="0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B22">
      <pane xSplit="2" topLeftCell="D2" activePane="topRight" state="frozen"/>
      <selection pane="topLeft" activeCell="B1" sqref="B1"/>
      <selection pane="topRight" activeCell="D39" sqref="D39"/>
    </sheetView>
  </sheetViews>
  <sheetFormatPr defaultColWidth="9.140625" defaultRowHeight="14.25"/>
  <cols>
    <col min="1" max="2" width="4.7109375" style="9" customWidth="1"/>
    <col min="3" max="3" width="25.7109375" style="15" customWidth="1"/>
    <col min="4" max="4" width="18.140625" style="11" customWidth="1"/>
    <col min="5" max="5" width="16.7109375" style="11" customWidth="1"/>
    <col min="6" max="6" width="17.7109375" style="11" customWidth="1"/>
    <col min="7" max="7" width="8.7109375" style="12" customWidth="1"/>
    <col min="8" max="8" width="17.57421875" style="32" customWidth="1"/>
    <col min="9" max="9" width="16.7109375" style="32" customWidth="1"/>
    <col min="10" max="10" width="16.7109375" style="11" customWidth="1"/>
    <col min="11" max="11" width="17.7109375" style="11" customWidth="1"/>
    <col min="12" max="12" width="8.7109375" style="13" customWidth="1"/>
    <col min="13" max="13" width="17.421875" style="11" customWidth="1"/>
    <col min="14" max="14" width="10.7109375" style="16" customWidth="1"/>
    <col min="15" max="16384" width="9.140625" style="5" customWidth="1"/>
  </cols>
  <sheetData>
    <row r="1" spans="1:14" ht="24">
      <c r="A1" s="1"/>
      <c r="B1" s="2"/>
      <c r="C1" s="1"/>
      <c r="D1" s="3"/>
      <c r="E1" s="3"/>
      <c r="F1" s="45" t="s">
        <v>23</v>
      </c>
      <c r="G1" s="45"/>
      <c r="H1" s="46" t="s">
        <v>0</v>
      </c>
      <c r="I1" s="46"/>
      <c r="J1" s="3"/>
      <c r="K1" s="3"/>
      <c r="L1" s="4"/>
      <c r="M1" s="3"/>
      <c r="N1" s="1"/>
    </row>
    <row r="2" spans="1:14" ht="30">
      <c r="A2" s="17" t="s">
        <v>15</v>
      </c>
      <c r="B2" s="52" t="s">
        <v>16</v>
      </c>
      <c r="C2" s="53"/>
      <c r="D2" s="3"/>
      <c r="E2" s="3"/>
      <c r="F2" s="47" t="s">
        <v>13</v>
      </c>
      <c r="G2" s="47"/>
      <c r="H2" s="48" t="s">
        <v>12</v>
      </c>
      <c r="I2" s="48"/>
      <c r="J2" s="3"/>
      <c r="K2" s="3"/>
      <c r="L2" s="4"/>
      <c r="M2" s="3"/>
      <c r="N2" s="1"/>
    </row>
    <row r="3" spans="1:14" s="8" customFormat="1" ht="16.5" customHeight="1">
      <c r="A3" s="18" t="s">
        <v>17</v>
      </c>
      <c r="B3" s="54"/>
      <c r="C3" s="54"/>
      <c r="D3" s="6"/>
      <c r="E3" s="6"/>
      <c r="F3" s="50" t="s">
        <v>4</v>
      </c>
      <c r="G3" s="50"/>
      <c r="H3" s="51" t="s">
        <v>58</v>
      </c>
      <c r="I3" s="51"/>
      <c r="J3" s="6"/>
      <c r="K3" s="6"/>
      <c r="L3" s="7"/>
      <c r="M3" s="49" t="s">
        <v>5</v>
      </c>
      <c r="N3" s="49"/>
    </row>
    <row r="4" spans="1:14" s="20" customFormat="1" ht="19.5" customHeight="1">
      <c r="A4" s="57" t="s">
        <v>22</v>
      </c>
      <c r="B4" s="57"/>
      <c r="C4" s="57"/>
      <c r="D4" s="58" t="s">
        <v>18</v>
      </c>
      <c r="E4" s="58"/>
      <c r="F4" s="58"/>
      <c r="G4" s="58"/>
      <c r="H4" s="58" t="s">
        <v>19</v>
      </c>
      <c r="I4" s="58"/>
      <c r="J4" s="58"/>
      <c r="K4" s="58"/>
      <c r="L4" s="58"/>
      <c r="M4" s="55" t="s">
        <v>3</v>
      </c>
      <c r="N4" s="57" t="s">
        <v>6</v>
      </c>
    </row>
    <row r="5" spans="1:14" s="20" customFormat="1" ht="19.5" customHeight="1">
      <c r="A5" s="21" t="s">
        <v>7</v>
      </c>
      <c r="B5" s="21" t="s">
        <v>8</v>
      </c>
      <c r="C5" s="19" t="s">
        <v>20</v>
      </c>
      <c r="D5" s="22" t="s">
        <v>1</v>
      </c>
      <c r="E5" s="22" t="s">
        <v>2</v>
      </c>
      <c r="F5" s="22" t="s">
        <v>21</v>
      </c>
      <c r="G5" s="23" t="s">
        <v>9</v>
      </c>
      <c r="H5" s="42" t="s">
        <v>10</v>
      </c>
      <c r="I5" s="42" t="s">
        <v>14</v>
      </c>
      <c r="J5" s="22" t="s">
        <v>11</v>
      </c>
      <c r="K5" s="22" t="s">
        <v>21</v>
      </c>
      <c r="L5" s="23" t="s">
        <v>9</v>
      </c>
      <c r="M5" s="56"/>
      <c r="N5" s="57"/>
    </row>
    <row r="6" spans="3:14" ht="3" customHeight="1">
      <c r="C6" s="10"/>
      <c r="N6" s="14"/>
    </row>
    <row r="7" spans="1:14" s="38" customFormat="1" ht="15" customHeight="1">
      <c r="A7" s="34">
        <v>1</v>
      </c>
      <c r="B7" s="34"/>
      <c r="C7" s="35" t="s">
        <v>24</v>
      </c>
      <c r="D7" s="36">
        <f>SUM(D8:D11)</f>
        <v>2301018000</v>
      </c>
      <c r="E7" s="36">
        <f aca="true" t="shared" si="0" ref="E7:M7">SUM(E8:E11)</f>
        <v>362845000</v>
      </c>
      <c r="F7" s="36">
        <f>D7+E7</f>
        <v>2663863000</v>
      </c>
      <c r="G7" s="41">
        <f>F7/F$39*100</f>
        <v>11.19775431443625</v>
      </c>
      <c r="H7" s="40">
        <f t="shared" si="0"/>
        <v>2259682278</v>
      </c>
      <c r="I7" s="40">
        <f t="shared" si="0"/>
        <v>25714709</v>
      </c>
      <c r="J7" s="36">
        <f t="shared" si="0"/>
        <v>234377765</v>
      </c>
      <c r="K7" s="36">
        <f t="shared" si="0"/>
        <v>2519774752</v>
      </c>
      <c r="L7" s="41">
        <f aca="true" t="shared" si="1" ref="L7:L38">K7/K$39*100</f>
        <v>11.508674937298089</v>
      </c>
      <c r="M7" s="36">
        <f t="shared" si="0"/>
        <v>-144088248</v>
      </c>
      <c r="N7" s="37"/>
    </row>
    <row r="8" spans="2:13" ht="15" customHeight="1">
      <c r="B8" s="9">
        <v>1</v>
      </c>
      <c r="C8" s="15" t="s">
        <v>25</v>
      </c>
      <c r="D8" s="11">
        <v>219877000</v>
      </c>
      <c r="E8" s="11">
        <v>980000</v>
      </c>
      <c r="F8" s="36">
        <f aca="true" t="shared" si="2" ref="F8:F38">D8+E8</f>
        <v>220857000</v>
      </c>
      <c r="G8" s="41">
        <f aca="true" t="shared" si="3" ref="G8:G38">F8/F$39*100</f>
        <v>0.9283894947388235</v>
      </c>
      <c r="H8" s="32">
        <v>188143368</v>
      </c>
      <c r="K8" s="11">
        <f aca="true" t="shared" si="4" ref="K8:K38">H8+I8+J8</f>
        <v>188143368</v>
      </c>
      <c r="L8" s="41">
        <f t="shared" si="1"/>
        <v>0.8593152472068467</v>
      </c>
      <c r="M8" s="11">
        <f aca="true" t="shared" si="5" ref="M8:M38">K8-F8</f>
        <v>-32713632</v>
      </c>
    </row>
    <row r="9" spans="2:13" ht="15" customHeight="1">
      <c r="B9" s="9">
        <v>2</v>
      </c>
      <c r="C9" s="15" t="s">
        <v>26</v>
      </c>
      <c r="D9" s="11">
        <v>278436000</v>
      </c>
      <c r="E9" s="11">
        <v>12845000</v>
      </c>
      <c r="F9" s="36">
        <f t="shared" si="2"/>
        <v>291281000</v>
      </c>
      <c r="G9" s="41">
        <f t="shared" si="3"/>
        <v>1.2244222298456433</v>
      </c>
      <c r="H9" s="32">
        <v>258790251</v>
      </c>
      <c r="I9" s="32">
        <v>10000</v>
      </c>
      <c r="J9" s="11">
        <v>2361488</v>
      </c>
      <c r="K9" s="11">
        <f t="shared" si="4"/>
        <v>261161739</v>
      </c>
      <c r="L9" s="41">
        <f t="shared" si="1"/>
        <v>1.1928151743820967</v>
      </c>
      <c r="M9" s="11">
        <f t="shared" si="5"/>
        <v>-30119261</v>
      </c>
    </row>
    <row r="10" spans="2:13" ht="15" customHeight="1">
      <c r="B10" s="9">
        <v>3</v>
      </c>
      <c r="C10" s="15" t="s">
        <v>27</v>
      </c>
      <c r="D10" s="11">
        <v>1476548000</v>
      </c>
      <c r="E10" s="11">
        <v>3595000</v>
      </c>
      <c r="F10" s="36">
        <f t="shared" si="2"/>
        <v>1480143000</v>
      </c>
      <c r="G10" s="41">
        <f t="shared" si="3"/>
        <v>6.221895669646905</v>
      </c>
      <c r="H10" s="32">
        <v>1185985312</v>
      </c>
      <c r="I10" s="32">
        <v>9536232</v>
      </c>
      <c r="J10" s="11">
        <v>229625967</v>
      </c>
      <c r="K10" s="11">
        <f t="shared" si="4"/>
        <v>1425147511</v>
      </c>
      <c r="L10" s="41">
        <f t="shared" si="1"/>
        <v>6.509137147588362</v>
      </c>
      <c r="M10" s="11">
        <f t="shared" si="5"/>
        <v>-54995489</v>
      </c>
    </row>
    <row r="11" spans="2:13" ht="15" customHeight="1">
      <c r="B11" s="9">
        <v>4</v>
      </c>
      <c r="C11" s="15" t="s">
        <v>28</v>
      </c>
      <c r="D11" s="11">
        <v>326157000</v>
      </c>
      <c r="E11" s="11">
        <v>345425000</v>
      </c>
      <c r="F11" s="36">
        <f t="shared" si="2"/>
        <v>671582000</v>
      </c>
      <c r="G11" s="41">
        <f t="shared" si="3"/>
        <v>2.8230469202048774</v>
      </c>
      <c r="H11" s="32">
        <v>626763347</v>
      </c>
      <c r="I11" s="32">
        <v>16168477</v>
      </c>
      <c r="J11" s="11">
        <v>2390310</v>
      </c>
      <c r="K11" s="11">
        <f t="shared" si="4"/>
        <v>645322134</v>
      </c>
      <c r="L11" s="41">
        <f t="shared" si="1"/>
        <v>2.947407368120783</v>
      </c>
      <c r="M11" s="11">
        <f t="shared" si="5"/>
        <v>-26259866</v>
      </c>
    </row>
    <row r="12" spans="1:14" s="38" customFormat="1" ht="15" customHeight="1">
      <c r="A12" s="34">
        <v>2</v>
      </c>
      <c r="B12" s="34"/>
      <c r="C12" s="35" t="s">
        <v>29</v>
      </c>
      <c r="D12" s="36">
        <f>D13+D14</f>
        <v>7473310000</v>
      </c>
      <c r="E12" s="36">
        <f aca="true" t="shared" si="6" ref="E12:M12">E13+E14</f>
        <v>286801000</v>
      </c>
      <c r="F12" s="36">
        <f t="shared" si="2"/>
        <v>7760111000</v>
      </c>
      <c r="G12" s="41">
        <f t="shared" si="3"/>
        <v>32.6202272529609</v>
      </c>
      <c r="H12" s="39">
        <f t="shared" si="6"/>
        <v>6986863054</v>
      </c>
      <c r="I12" s="40">
        <f t="shared" si="6"/>
        <v>25259279</v>
      </c>
      <c r="J12" s="36">
        <f>J13+J14</f>
        <v>386118926</v>
      </c>
      <c r="K12" s="39">
        <f t="shared" si="6"/>
        <v>7398241259</v>
      </c>
      <c r="L12" s="41">
        <f t="shared" si="1"/>
        <v>33.79030355390193</v>
      </c>
      <c r="M12" s="36">
        <f t="shared" si="6"/>
        <v>-361869741</v>
      </c>
      <c r="N12" s="37"/>
    </row>
    <row r="13" spans="2:13" ht="15" customHeight="1">
      <c r="B13" s="9">
        <v>5</v>
      </c>
      <c r="C13" s="15" t="s">
        <v>30</v>
      </c>
      <c r="D13" s="11">
        <v>7372869000</v>
      </c>
      <c r="E13" s="11">
        <v>271050000</v>
      </c>
      <c r="F13" s="36">
        <f t="shared" si="2"/>
        <v>7643919000</v>
      </c>
      <c r="G13" s="41">
        <f t="shared" si="3"/>
        <v>32.13180518722292</v>
      </c>
      <c r="H13" s="31">
        <f>6901094206-625</f>
        <v>6901093581</v>
      </c>
      <c r="I13" s="32">
        <v>24339279</v>
      </c>
      <c r="J13" s="11">
        <v>375904126</v>
      </c>
      <c r="K13" s="31">
        <f t="shared" si="4"/>
        <v>7301336986</v>
      </c>
      <c r="L13" s="41">
        <f t="shared" si="1"/>
        <v>33.34770852547449</v>
      </c>
      <c r="M13" s="11">
        <f>K13-F13</f>
        <v>-342582014</v>
      </c>
    </row>
    <row r="14" spans="2:13" ht="15" customHeight="1">
      <c r="B14" s="9">
        <v>7</v>
      </c>
      <c r="C14" s="15" t="s">
        <v>31</v>
      </c>
      <c r="D14" s="11">
        <v>100441000</v>
      </c>
      <c r="E14" s="11">
        <v>15751000</v>
      </c>
      <c r="F14" s="36">
        <f t="shared" si="2"/>
        <v>116192000</v>
      </c>
      <c r="G14" s="41">
        <f t="shared" si="3"/>
        <v>0.4884220657379815</v>
      </c>
      <c r="H14" s="32">
        <v>85769473</v>
      </c>
      <c r="I14" s="32">
        <v>920000</v>
      </c>
      <c r="J14" s="11">
        <v>10214800</v>
      </c>
      <c r="K14" s="11">
        <f t="shared" si="4"/>
        <v>96904273</v>
      </c>
      <c r="L14" s="41">
        <f t="shared" si="1"/>
        <v>0.44259502842744247</v>
      </c>
      <c r="M14" s="11">
        <f t="shared" si="5"/>
        <v>-19287727</v>
      </c>
    </row>
    <row r="15" spans="1:14" s="38" customFormat="1" ht="15" customHeight="1">
      <c r="A15" s="34">
        <v>3</v>
      </c>
      <c r="B15" s="34"/>
      <c r="C15" s="35" t="s">
        <v>32</v>
      </c>
      <c r="D15" s="36">
        <f>SUM(D16:D19)</f>
        <v>3041781000</v>
      </c>
      <c r="E15" s="36">
        <f aca="true" t="shared" si="7" ref="E15:M15">SUM(E16:E19)</f>
        <v>814899000</v>
      </c>
      <c r="F15" s="36">
        <f t="shared" si="2"/>
        <v>3856680000</v>
      </c>
      <c r="G15" s="41">
        <f t="shared" si="3"/>
        <v>16.211852902870753</v>
      </c>
      <c r="H15" s="40">
        <f>SUM(H16:H19)</f>
        <v>2219825688</v>
      </c>
      <c r="I15" s="40">
        <f t="shared" si="7"/>
        <v>79374104</v>
      </c>
      <c r="J15" s="36">
        <f t="shared" si="7"/>
        <v>1306831937</v>
      </c>
      <c r="K15" s="36">
        <f t="shared" si="7"/>
        <v>3606031729</v>
      </c>
      <c r="L15" s="41">
        <f t="shared" si="1"/>
        <v>16.469982862438012</v>
      </c>
      <c r="M15" s="36">
        <f t="shared" si="7"/>
        <v>-250648271</v>
      </c>
      <c r="N15" s="37"/>
    </row>
    <row r="16" spans="2:13" ht="15" customHeight="1">
      <c r="B16" s="9">
        <v>8</v>
      </c>
      <c r="C16" s="15" t="s">
        <v>33</v>
      </c>
      <c r="D16" s="11">
        <v>1126646000</v>
      </c>
      <c r="E16" s="11">
        <v>594364000</v>
      </c>
      <c r="F16" s="36">
        <f t="shared" si="2"/>
        <v>1721010000</v>
      </c>
      <c r="G16" s="41">
        <f t="shared" si="3"/>
        <v>7.234398748241906</v>
      </c>
      <c r="H16" s="32">
        <v>1123058159</v>
      </c>
      <c r="I16" s="32">
        <v>19063260</v>
      </c>
      <c r="J16" s="11">
        <v>420074638</v>
      </c>
      <c r="K16" s="11">
        <f t="shared" si="4"/>
        <v>1562196057</v>
      </c>
      <c r="L16" s="41">
        <f t="shared" si="1"/>
        <v>7.135084830130799</v>
      </c>
      <c r="M16" s="11">
        <f t="shared" si="5"/>
        <v>-158813943</v>
      </c>
    </row>
    <row r="17" spans="2:13" ht="15" customHeight="1">
      <c r="B17" s="9">
        <v>9</v>
      </c>
      <c r="C17" s="15" t="s">
        <v>34</v>
      </c>
      <c r="D17" s="11">
        <v>93096000</v>
      </c>
      <c r="E17" s="11">
        <v>6677000</v>
      </c>
      <c r="F17" s="36">
        <f t="shared" si="2"/>
        <v>99773000</v>
      </c>
      <c r="G17" s="41">
        <f t="shared" si="3"/>
        <v>0.41940352833995137</v>
      </c>
      <c r="H17" s="32">
        <v>38646234</v>
      </c>
      <c r="I17" s="32">
        <v>90000</v>
      </c>
      <c r="J17" s="11">
        <v>39616500</v>
      </c>
      <c r="K17" s="11">
        <f t="shared" si="4"/>
        <v>78352734</v>
      </c>
      <c r="L17" s="41">
        <f t="shared" si="1"/>
        <v>0.3578637913324817</v>
      </c>
      <c r="M17" s="11">
        <f t="shared" si="5"/>
        <v>-21420266</v>
      </c>
    </row>
    <row r="18" spans="2:13" ht="15" customHeight="1">
      <c r="B18" s="9">
        <v>10</v>
      </c>
      <c r="C18" s="15" t="s">
        <v>35</v>
      </c>
      <c r="D18" s="11">
        <v>998668000</v>
      </c>
      <c r="E18" s="11">
        <v>146921000</v>
      </c>
      <c r="F18" s="36">
        <f t="shared" si="2"/>
        <v>1145589000</v>
      </c>
      <c r="G18" s="41">
        <f t="shared" si="3"/>
        <v>4.815572034793346</v>
      </c>
      <c r="H18" s="32">
        <v>827985233</v>
      </c>
      <c r="I18" s="32">
        <v>58553844</v>
      </c>
      <c r="J18" s="11">
        <v>234635772</v>
      </c>
      <c r="K18" s="32">
        <f t="shared" si="4"/>
        <v>1121174849</v>
      </c>
      <c r="L18" s="41">
        <f t="shared" si="1"/>
        <v>5.120789814555325</v>
      </c>
      <c r="M18" s="11">
        <f t="shared" si="5"/>
        <v>-24414151</v>
      </c>
    </row>
    <row r="19" spans="2:13" ht="15" customHeight="1">
      <c r="B19" s="9">
        <v>11</v>
      </c>
      <c r="C19" s="15" t="s">
        <v>36</v>
      </c>
      <c r="D19" s="11">
        <v>823371000</v>
      </c>
      <c r="E19" s="11">
        <v>66937000</v>
      </c>
      <c r="F19" s="36">
        <f t="shared" si="2"/>
        <v>890308000</v>
      </c>
      <c r="G19" s="41">
        <f t="shared" si="3"/>
        <v>3.7424785914955487</v>
      </c>
      <c r="H19" s="32">
        <v>230136062</v>
      </c>
      <c r="I19" s="32">
        <v>1667000</v>
      </c>
      <c r="J19" s="11">
        <v>612505027</v>
      </c>
      <c r="K19" s="11">
        <f t="shared" si="4"/>
        <v>844308089</v>
      </c>
      <c r="L19" s="41">
        <f t="shared" si="1"/>
        <v>3.856244426419407</v>
      </c>
      <c r="M19" s="11">
        <f t="shared" si="5"/>
        <v>-45999911</v>
      </c>
    </row>
    <row r="20" spans="1:14" s="38" customFormat="1" ht="15" customHeight="1">
      <c r="A20" s="34">
        <v>4</v>
      </c>
      <c r="B20" s="34"/>
      <c r="C20" s="35" t="s">
        <v>37</v>
      </c>
      <c r="D20" s="36">
        <f>SUM(D21:D24)</f>
        <v>2816683000</v>
      </c>
      <c r="E20" s="36">
        <f aca="true" t="shared" si="8" ref="E20:M20">SUM(E21:E24)</f>
        <v>147626000</v>
      </c>
      <c r="F20" s="36">
        <f t="shared" si="2"/>
        <v>2964309000</v>
      </c>
      <c r="G20" s="41">
        <f t="shared" si="3"/>
        <v>12.460702331190532</v>
      </c>
      <c r="H20" s="40">
        <f t="shared" si="8"/>
        <v>2582997390</v>
      </c>
      <c r="I20" s="40">
        <f t="shared" si="8"/>
        <v>1800000</v>
      </c>
      <c r="J20" s="36">
        <f t="shared" si="8"/>
        <v>12020092</v>
      </c>
      <c r="K20" s="36">
        <f t="shared" si="8"/>
        <v>2596817482</v>
      </c>
      <c r="L20" s="41">
        <f t="shared" si="1"/>
        <v>11.860555491362797</v>
      </c>
      <c r="M20" s="36">
        <f t="shared" si="8"/>
        <v>-367491518</v>
      </c>
      <c r="N20" s="37"/>
    </row>
    <row r="21" spans="2:13" ht="15" customHeight="1">
      <c r="B21" s="9">
        <v>12</v>
      </c>
      <c r="C21" s="15" t="s">
        <v>38</v>
      </c>
      <c r="D21" s="11">
        <v>180601000</v>
      </c>
      <c r="E21" s="11">
        <v>0</v>
      </c>
      <c r="F21" s="36">
        <f t="shared" si="2"/>
        <v>180601000</v>
      </c>
      <c r="G21" s="41">
        <f t="shared" si="3"/>
        <v>0.7591702827590987</v>
      </c>
      <c r="H21" s="32">
        <v>113594225</v>
      </c>
      <c r="K21" s="11">
        <f t="shared" si="4"/>
        <v>113594225</v>
      </c>
      <c r="L21" s="41">
        <f t="shared" si="1"/>
        <v>0.5188237596402823</v>
      </c>
      <c r="M21" s="33">
        <f t="shared" si="5"/>
        <v>-67006775</v>
      </c>
    </row>
    <row r="22" spans="2:13" ht="15" customHeight="1">
      <c r="B22" s="9">
        <v>13</v>
      </c>
      <c r="C22" s="15" t="s">
        <v>39</v>
      </c>
      <c r="D22" s="11">
        <v>347955000</v>
      </c>
      <c r="E22" s="11">
        <v>80178000</v>
      </c>
      <c r="F22" s="36">
        <f t="shared" si="2"/>
        <v>428133000</v>
      </c>
      <c r="G22" s="41">
        <f t="shared" si="3"/>
        <v>1.7996902047524723</v>
      </c>
      <c r="H22" s="32">
        <v>379156317</v>
      </c>
      <c r="J22" s="11">
        <v>1700000</v>
      </c>
      <c r="K22" s="11">
        <f t="shared" si="4"/>
        <v>380856317</v>
      </c>
      <c r="L22" s="41">
        <f t="shared" si="1"/>
        <v>1.7395013370502872</v>
      </c>
      <c r="M22" s="11">
        <f t="shared" si="5"/>
        <v>-47276683</v>
      </c>
    </row>
    <row r="23" spans="2:13" ht="15" customHeight="1">
      <c r="B23" s="9">
        <v>14</v>
      </c>
      <c r="C23" s="15" t="s">
        <v>40</v>
      </c>
      <c r="D23" s="11">
        <v>1916266000</v>
      </c>
      <c r="E23" s="11">
        <v>45997000</v>
      </c>
      <c r="F23" s="36">
        <f t="shared" si="2"/>
        <v>1962263000</v>
      </c>
      <c r="G23" s="41">
        <f t="shared" si="3"/>
        <v>8.248524407714893</v>
      </c>
      <c r="H23" s="32">
        <v>1731742373</v>
      </c>
      <c r="J23" s="11">
        <v>7920092</v>
      </c>
      <c r="K23" s="11">
        <f t="shared" si="4"/>
        <v>1739662465</v>
      </c>
      <c r="L23" s="41">
        <f t="shared" si="1"/>
        <v>7.945634741523004</v>
      </c>
      <c r="M23" s="11">
        <f t="shared" si="5"/>
        <v>-222600535</v>
      </c>
    </row>
    <row r="24" spans="2:13" ht="15" customHeight="1">
      <c r="B24" s="9">
        <v>16</v>
      </c>
      <c r="C24" s="15" t="s">
        <v>41</v>
      </c>
      <c r="D24" s="11">
        <v>371861000</v>
      </c>
      <c r="E24" s="11">
        <v>21451000</v>
      </c>
      <c r="F24" s="36">
        <f t="shared" si="2"/>
        <v>393312000</v>
      </c>
      <c r="G24" s="41">
        <f t="shared" si="3"/>
        <v>1.6533174359640679</v>
      </c>
      <c r="H24" s="32">
        <v>358504475</v>
      </c>
      <c r="I24" s="32">
        <v>1800000</v>
      </c>
      <c r="J24" s="11">
        <v>2400000</v>
      </c>
      <c r="K24" s="11">
        <f t="shared" si="4"/>
        <v>362704475</v>
      </c>
      <c r="L24" s="41">
        <f t="shared" si="1"/>
        <v>1.6565956531492227</v>
      </c>
      <c r="M24" s="11">
        <f t="shared" si="5"/>
        <v>-30607525</v>
      </c>
    </row>
    <row r="25" spans="1:14" s="38" customFormat="1" ht="15" customHeight="1">
      <c r="A25" s="34">
        <v>5</v>
      </c>
      <c r="B25" s="34"/>
      <c r="C25" s="35" t="s">
        <v>42</v>
      </c>
      <c r="D25" s="36">
        <f>D26+D27</f>
        <v>395628000</v>
      </c>
      <c r="E25" s="36">
        <f aca="true" t="shared" si="9" ref="E25:M25">E26+E27</f>
        <v>144289000</v>
      </c>
      <c r="F25" s="36">
        <f t="shared" si="2"/>
        <v>539917000</v>
      </c>
      <c r="G25" s="41">
        <f t="shared" si="3"/>
        <v>2.2695829012931505</v>
      </c>
      <c r="H25" s="40">
        <f t="shared" si="9"/>
        <v>239196167</v>
      </c>
      <c r="I25" s="40"/>
      <c r="J25" s="39">
        <f t="shared" si="9"/>
        <v>270511523</v>
      </c>
      <c r="K25" s="39">
        <f t="shared" si="9"/>
        <v>509707690</v>
      </c>
      <c r="L25" s="41">
        <f t="shared" si="1"/>
        <v>2.32800972094632</v>
      </c>
      <c r="M25" s="36">
        <f t="shared" si="9"/>
        <v>-30209310</v>
      </c>
      <c r="N25" s="37"/>
    </row>
    <row r="26" spans="2:13" ht="15" customHeight="1">
      <c r="B26" s="9">
        <v>17</v>
      </c>
      <c r="C26" s="15" t="s">
        <v>43</v>
      </c>
      <c r="D26" s="11">
        <v>23386000</v>
      </c>
      <c r="E26" s="11">
        <v>0</v>
      </c>
      <c r="F26" s="36">
        <f t="shared" si="2"/>
        <v>23386000</v>
      </c>
      <c r="G26" s="41">
        <f t="shared" si="3"/>
        <v>0.09830486117244246</v>
      </c>
      <c r="H26" s="32">
        <v>13000911</v>
      </c>
      <c r="K26" s="11">
        <f t="shared" si="4"/>
        <v>13000911</v>
      </c>
      <c r="L26" s="41">
        <f t="shared" si="1"/>
        <v>0.05937961655857683</v>
      </c>
      <c r="M26" s="11">
        <f t="shared" si="5"/>
        <v>-10385089</v>
      </c>
    </row>
    <row r="27" spans="2:13" ht="15" customHeight="1">
      <c r="B27" s="9">
        <v>18</v>
      </c>
      <c r="C27" s="15" t="s">
        <v>44</v>
      </c>
      <c r="D27" s="11">
        <v>372242000</v>
      </c>
      <c r="E27" s="11">
        <v>144289000</v>
      </c>
      <c r="F27" s="36">
        <f t="shared" si="2"/>
        <v>516531000</v>
      </c>
      <c r="G27" s="41">
        <f t="shared" si="3"/>
        <v>2.171278040120708</v>
      </c>
      <c r="H27" s="32">
        <v>226195256</v>
      </c>
      <c r="J27" s="31">
        <f>269311523+1200000</f>
        <v>270511523</v>
      </c>
      <c r="K27" s="31">
        <f t="shared" si="4"/>
        <v>496706779</v>
      </c>
      <c r="L27" s="41">
        <f t="shared" si="1"/>
        <v>2.2686301043877437</v>
      </c>
      <c r="M27" s="11">
        <f t="shared" si="5"/>
        <v>-19824221</v>
      </c>
    </row>
    <row r="28" spans="1:14" s="38" customFormat="1" ht="15" customHeight="1">
      <c r="A28" s="34">
        <v>6</v>
      </c>
      <c r="B28" s="34"/>
      <c r="C28" s="35" t="s">
        <v>45</v>
      </c>
      <c r="D28" s="36">
        <f>D29</f>
        <v>3195041000</v>
      </c>
      <c r="E28" s="36">
        <f aca="true" t="shared" si="10" ref="E28:M28">E29</f>
        <v>0</v>
      </c>
      <c r="F28" s="36">
        <f t="shared" si="2"/>
        <v>3195041000</v>
      </c>
      <c r="G28" s="41">
        <f t="shared" si="3"/>
        <v>13.43060215279491</v>
      </c>
      <c r="H28" s="40">
        <f t="shared" si="10"/>
        <v>2569744043</v>
      </c>
      <c r="I28" s="40"/>
      <c r="J28" s="36"/>
      <c r="K28" s="36">
        <f t="shared" si="10"/>
        <v>2569744043</v>
      </c>
      <c r="L28" s="41">
        <f t="shared" si="1"/>
        <v>11.736901816113269</v>
      </c>
      <c r="M28" s="36">
        <f t="shared" si="10"/>
        <v>-625296957</v>
      </c>
      <c r="N28" s="37"/>
    </row>
    <row r="29" spans="2:13" ht="15" customHeight="1">
      <c r="B29" s="9">
        <v>19</v>
      </c>
      <c r="C29" s="15" t="s">
        <v>46</v>
      </c>
      <c r="D29" s="11">
        <v>3195041000</v>
      </c>
      <c r="E29" s="11">
        <v>0</v>
      </c>
      <c r="F29" s="36">
        <f t="shared" si="2"/>
        <v>3195041000</v>
      </c>
      <c r="G29" s="41">
        <f t="shared" si="3"/>
        <v>13.43060215279491</v>
      </c>
      <c r="H29" s="32">
        <v>2569744043</v>
      </c>
      <c r="K29" s="11">
        <f t="shared" si="4"/>
        <v>2569744043</v>
      </c>
      <c r="L29" s="41">
        <f t="shared" si="1"/>
        <v>11.736901816113269</v>
      </c>
      <c r="M29" s="11">
        <f t="shared" si="5"/>
        <v>-625296957</v>
      </c>
    </row>
    <row r="30" spans="1:14" s="38" customFormat="1" ht="14.25" customHeight="1">
      <c r="A30" s="34">
        <v>7</v>
      </c>
      <c r="B30" s="34"/>
      <c r="C30" s="35" t="s">
        <v>47</v>
      </c>
      <c r="D30" s="36">
        <f>D31</f>
        <v>2203402000</v>
      </c>
      <c r="E30" s="36">
        <f aca="true" t="shared" si="11" ref="E30:M30">E31</f>
        <v>-45022000</v>
      </c>
      <c r="F30" s="36">
        <f t="shared" si="2"/>
        <v>2158380000</v>
      </c>
      <c r="G30" s="41">
        <f t="shared" si="3"/>
        <v>9.072917397476113</v>
      </c>
      <c r="H30" s="40">
        <f t="shared" si="11"/>
        <v>2092422771</v>
      </c>
      <c r="I30" s="40"/>
      <c r="J30" s="36">
        <f t="shared" si="11"/>
        <v>4614690</v>
      </c>
      <c r="K30" s="36">
        <f t="shared" si="11"/>
        <v>2097037461</v>
      </c>
      <c r="L30" s="41">
        <f t="shared" si="1"/>
        <v>9.577888837416971</v>
      </c>
      <c r="M30" s="36">
        <f t="shared" si="11"/>
        <v>-61342539</v>
      </c>
      <c r="N30" s="37"/>
    </row>
    <row r="31" spans="2:13" ht="15" customHeight="1">
      <c r="B31" s="9">
        <v>21</v>
      </c>
      <c r="C31" s="15" t="s">
        <v>48</v>
      </c>
      <c r="D31" s="11">
        <v>2203402000</v>
      </c>
      <c r="E31" s="11">
        <v>-45022000</v>
      </c>
      <c r="F31" s="36">
        <f t="shared" si="2"/>
        <v>2158380000</v>
      </c>
      <c r="G31" s="41">
        <f t="shared" si="3"/>
        <v>9.072917397476113</v>
      </c>
      <c r="H31" s="32">
        <v>2092422771</v>
      </c>
      <c r="J31" s="11">
        <v>4614690</v>
      </c>
      <c r="K31" s="11">
        <f t="shared" si="4"/>
        <v>2097037461</v>
      </c>
      <c r="L31" s="41">
        <f t="shared" si="1"/>
        <v>9.577888837416971</v>
      </c>
      <c r="M31" s="11">
        <f t="shared" si="5"/>
        <v>-61342539</v>
      </c>
    </row>
    <row r="32" spans="1:14" s="38" customFormat="1" ht="15" customHeight="1">
      <c r="A32" s="34">
        <v>8</v>
      </c>
      <c r="B32" s="34"/>
      <c r="C32" s="35" t="s">
        <v>49</v>
      </c>
      <c r="D32" s="36">
        <f>D33</f>
        <v>372417000</v>
      </c>
      <c r="E32" s="36">
        <f aca="true" t="shared" si="12" ref="E32:M32">E33</f>
        <v>0</v>
      </c>
      <c r="F32" s="36">
        <f t="shared" si="2"/>
        <v>372417000</v>
      </c>
      <c r="G32" s="41">
        <f t="shared" si="3"/>
        <v>1.5654836861052557</v>
      </c>
      <c r="H32" s="40">
        <f t="shared" si="12"/>
        <v>217108701</v>
      </c>
      <c r="I32" s="40">
        <f>I33</f>
        <v>141644283</v>
      </c>
      <c r="J32" s="36"/>
      <c r="K32" s="36">
        <f t="shared" si="12"/>
        <v>358752984</v>
      </c>
      <c r="L32" s="41">
        <f t="shared" si="1"/>
        <v>1.6385478393910433</v>
      </c>
      <c r="M32" s="36">
        <f t="shared" si="12"/>
        <v>-13664016</v>
      </c>
      <c r="N32" s="37"/>
    </row>
    <row r="33" spans="2:13" ht="15" customHeight="1">
      <c r="B33" s="9">
        <v>22</v>
      </c>
      <c r="C33" s="15" t="s">
        <v>50</v>
      </c>
      <c r="D33" s="11">
        <v>372417000</v>
      </c>
      <c r="F33" s="36">
        <f t="shared" si="2"/>
        <v>372417000</v>
      </c>
      <c r="G33" s="41">
        <f t="shared" si="3"/>
        <v>1.5654836861052557</v>
      </c>
      <c r="H33" s="32">
        <v>217108701</v>
      </c>
      <c r="I33" s="32">
        <v>141644283</v>
      </c>
      <c r="K33" s="11">
        <f t="shared" si="4"/>
        <v>358752984</v>
      </c>
      <c r="L33" s="41">
        <f t="shared" si="1"/>
        <v>1.6385478393910433</v>
      </c>
      <c r="M33" s="11">
        <f t="shared" si="5"/>
        <v>-13664016</v>
      </c>
    </row>
    <row r="34" spans="1:14" s="38" customFormat="1" ht="15" customHeight="1">
      <c r="A34" s="34">
        <v>9</v>
      </c>
      <c r="B34" s="34"/>
      <c r="C34" s="35" t="s">
        <v>51</v>
      </c>
      <c r="D34" s="36">
        <f>D35</f>
        <v>65000000</v>
      </c>
      <c r="E34" s="36">
        <f aca="true" t="shared" si="13" ref="E34:K34">E35</f>
        <v>0</v>
      </c>
      <c r="F34" s="36">
        <f t="shared" si="2"/>
        <v>65000000</v>
      </c>
      <c r="G34" s="41">
        <f t="shared" si="3"/>
        <v>0.27323253126694436</v>
      </c>
      <c r="H34" s="40">
        <f t="shared" si="13"/>
        <v>65000000</v>
      </c>
      <c r="I34" s="40"/>
      <c r="J34" s="36"/>
      <c r="K34" s="36">
        <f t="shared" si="13"/>
        <v>65000000</v>
      </c>
      <c r="L34" s="41">
        <f t="shared" si="1"/>
        <v>0.2968772785466721</v>
      </c>
      <c r="M34" s="36"/>
      <c r="N34" s="37"/>
    </row>
    <row r="35" spans="2:13" ht="15" customHeight="1">
      <c r="B35" s="9">
        <v>24</v>
      </c>
      <c r="C35" s="15" t="s">
        <v>52</v>
      </c>
      <c r="D35" s="11">
        <v>65000000</v>
      </c>
      <c r="F35" s="36">
        <f t="shared" si="2"/>
        <v>65000000</v>
      </c>
      <c r="G35" s="41">
        <f t="shared" si="3"/>
        <v>0.27323253126694436</v>
      </c>
      <c r="H35" s="32">
        <v>65000000</v>
      </c>
      <c r="K35" s="11">
        <f t="shared" si="4"/>
        <v>65000000</v>
      </c>
      <c r="L35" s="41">
        <f t="shared" si="1"/>
        <v>0.2968772785466721</v>
      </c>
      <c r="M35" s="33"/>
    </row>
    <row r="36" spans="1:14" s="38" customFormat="1" ht="15" customHeight="1">
      <c r="A36" s="34">
        <v>10</v>
      </c>
      <c r="B36" s="34"/>
      <c r="C36" s="35" t="s">
        <v>53</v>
      </c>
      <c r="D36" s="36">
        <f>D37+D38</f>
        <v>495720000</v>
      </c>
      <c r="E36" s="36">
        <f>E37+E38</f>
        <v>-282177000</v>
      </c>
      <c r="F36" s="36">
        <f t="shared" si="2"/>
        <v>213543000</v>
      </c>
      <c r="G36" s="41">
        <f t="shared" si="3"/>
        <v>0.8976445296051861</v>
      </c>
      <c r="H36" s="40">
        <f>H37+H38</f>
        <v>173461399</v>
      </c>
      <c r="I36" s="40"/>
      <c r="J36" s="36"/>
      <c r="K36" s="36">
        <f t="shared" si="4"/>
        <v>173461399</v>
      </c>
      <c r="L36" s="41">
        <f>K36/K$39*100</f>
        <v>0.7922576625848989</v>
      </c>
      <c r="M36" s="36">
        <f>M37+M38</f>
        <v>-40081601</v>
      </c>
      <c r="N36" s="37"/>
    </row>
    <row r="37" spans="2:13" ht="15" customHeight="1">
      <c r="B37" s="9">
        <v>27</v>
      </c>
      <c r="C37" s="15" t="s">
        <v>56</v>
      </c>
      <c r="D37" s="11">
        <v>435720000</v>
      </c>
      <c r="E37" s="11">
        <v>-224840000</v>
      </c>
      <c r="F37" s="36">
        <f t="shared" si="2"/>
        <v>210880000</v>
      </c>
      <c r="G37" s="41">
        <f t="shared" si="3"/>
        <v>0.8864504029780497</v>
      </c>
      <c r="H37" s="43">
        <v>173461399</v>
      </c>
      <c r="K37" s="11">
        <f t="shared" si="4"/>
        <v>173461399</v>
      </c>
      <c r="L37" s="41">
        <f t="shared" si="1"/>
        <v>0.7922576625848989</v>
      </c>
      <c r="M37" s="11">
        <f t="shared" si="5"/>
        <v>-37418601</v>
      </c>
    </row>
    <row r="38" spans="2:13" ht="15" customHeight="1">
      <c r="B38" s="9">
        <v>28</v>
      </c>
      <c r="C38" s="15" t="s">
        <v>57</v>
      </c>
      <c r="D38" s="11">
        <v>60000000</v>
      </c>
      <c r="E38" s="11">
        <v>-57337000</v>
      </c>
      <c r="F38" s="36">
        <f t="shared" si="2"/>
        <v>2663000</v>
      </c>
      <c r="G38" s="41">
        <f t="shared" si="3"/>
        <v>0.011194126627136506</v>
      </c>
      <c r="K38" s="11">
        <f t="shared" si="4"/>
        <v>0</v>
      </c>
      <c r="L38" s="41">
        <f t="shared" si="1"/>
        <v>0</v>
      </c>
      <c r="M38" s="11">
        <f t="shared" si="5"/>
        <v>-2663000</v>
      </c>
    </row>
    <row r="39" spans="1:14" s="66" customFormat="1" ht="15" customHeight="1">
      <c r="A39" s="59"/>
      <c r="B39" s="59"/>
      <c r="C39" s="60" t="s">
        <v>54</v>
      </c>
      <c r="D39" s="61">
        <f>D7+D12+D15+D20+D25+D28+D30+D32+D34+D36</f>
        <v>22360000000</v>
      </c>
      <c r="E39" s="61">
        <f aca="true" t="shared" si="14" ref="E39:M39">E7+E12+E15+E20+E25+E28+E30+E32+E34+E36</f>
        <v>1429261000</v>
      </c>
      <c r="F39" s="61">
        <f t="shared" si="14"/>
        <v>23789261000</v>
      </c>
      <c r="G39" s="62">
        <f>G7+G12+G15+G20+G25+G28+G30+G32+G34+G36</f>
        <v>99.99999999999999</v>
      </c>
      <c r="H39" s="63">
        <f t="shared" si="14"/>
        <v>19406301491</v>
      </c>
      <c r="I39" s="64">
        <f>I7+I12+I15+I20+I25+I28+I30+I32+I34+I36</f>
        <v>273792375</v>
      </c>
      <c r="J39" s="63">
        <f>J7+J12+J15+J20+J25+J28+J30+J32+J34+J36</f>
        <v>2214474933</v>
      </c>
      <c r="K39" s="63">
        <f t="shared" si="14"/>
        <v>21894568799</v>
      </c>
      <c r="L39" s="62">
        <f t="shared" si="14"/>
        <v>100.00000000000001</v>
      </c>
      <c r="M39" s="61">
        <f t="shared" si="14"/>
        <v>-1894692201</v>
      </c>
      <c r="N39" s="65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spans="1:14" s="1" customFormat="1" ht="15" customHeight="1">
      <c r="A50" s="9" t="s">
        <v>55</v>
      </c>
      <c r="B50" s="9"/>
      <c r="C50" s="15"/>
      <c r="D50" s="11"/>
      <c r="E50" s="11"/>
      <c r="F50" s="11"/>
      <c r="G50" s="12"/>
      <c r="H50" s="32"/>
      <c r="I50" s="32"/>
      <c r="J50" s="11"/>
      <c r="K50" s="11"/>
      <c r="L50" s="13"/>
      <c r="M50" s="11"/>
      <c r="N50" s="16"/>
    </row>
    <row r="51" spans="1:14" s="30" customFormat="1" ht="9.75" customHeight="1">
      <c r="A51" s="24"/>
      <c r="B51" s="24"/>
      <c r="C51" s="25"/>
      <c r="D51" s="26"/>
      <c r="E51" s="26"/>
      <c r="F51" s="26"/>
      <c r="G51" s="27"/>
      <c r="H51" s="44"/>
      <c r="I51" s="44"/>
      <c r="J51" s="26"/>
      <c r="K51" s="26"/>
      <c r="L51" s="28"/>
      <c r="M51" s="26"/>
      <c r="N51" s="29"/>
    </row>
  </sheetData>
  <mergeCells count="13">
    <mergeCell ref="M4:M5"/>
    <mergeCell ref="N4:N5"/>
    <mergeCell ref="A4:C4"/>
    <mergeCell ref="D4:G4"/>
    <mergeCell ref="H4:L4"/>
    <mergeCell ref="M3:N3"/>
    <mergeCell ref="F3:G3"/>
    <mergeCell ref="H3:I3"/>
    <mergeCell ref="B2:C3"/>
    <mergeCell ref="F1:G1"/>
    <mergeCell ref="H1:I1"/>
    <mergeCell ref="F2:G2"/>
    <mergeCell ref="H2:I2"/>
  </mergeCells>
  <printOptions horizontalCentered="1"/>
  <pageMargins left="0.3937007874015748" right="0.3937007874015748" top="0.5118110236220472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歲出政事別決算總表</dc:title>
  <dc:subject/>
  <dc:creator>albert</dc:creator>
  <cp:keywords/>
  <dc:description/>
  <cp:lastModifiedBy>行政院主計處中部辦公室案</cp:lastModifiedBy>
  <cp:lastPrinted>2004-12-02T02:43:38Z</cp:lastPrinted>
  <dcterms:created xsi:type="dcterms:W3CDTF">2000-08-15T02:46:48Z</dcterms:created>
  <dcterms:modified xsi:type="dcterms:W3CDTF">2007-03-15T02:35:38Z</dcterms:modified>
  <cp:category/>
  <cp:version/>
  <cp:contentType/>
  <cp:contentStatus/>
</cp:coreProperties>
</file>