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4" windowWidth="12168" windowHeight="6540" activeTab="0"/>
  </bookViews>
  <sheets>
    <sheet name="審修後" sheetId="1" r:id="rId1"/>
  </sheets>
  <definedNames>
    <definedName name="_xlnm.Print_Titles" localSheetId="0">'審修後'!$1:$6</definedName>
  </definedNames>
  <calcPr fullCalcOnLoad="1"/>
</workbook>
</file>

<file path=xl/sharedStrings.xml><?xml version="1.0" encoding="utf-8"?>
<sst xmlns="http://schemas.openxmlformats.org/spreadsheetml/2006/main" count="61" uniqueCount="59">
  <si>
    <t>總決算</t>
  </si>
  <si>
    <t>本年度預算數</t>
  </si>
  <si>
    <t>預算增減數</t>
  </si>
  <si>
    <t>比較增減數</t>
  </si>
  <si>
    <t>中華民國</t>
  </si>
  <si>
    <t>單位：新臺幣元</t>
  </si>
  <si>
    <t>說明</t>
  </si>
  <si>
    <t>款</t>
  </si>
  <si>
    <t>項</t>
  </si>
  <si>
    <t>百分比</t>
  </si>
  <si>
    <t>實現數</t>
  </si>
  <si>
    <t>保留數</t>
  </si>
  <si>
    <t>決算總表</t>
  </si>
  <si>
    <t>歲出政事別</t>
  </si>
  <si>
    <t>應付數</t>
  </si>
  <si>
    <t>經常</t>
  </si>
  <si>
    <r>
      <t xml:space="preserve">
</t>
    </r>
    <r>
      <rPr>
        <sz val="10"/>
        <rFont val="標楷體"/>
        <family val="4"/>
      </rPr>
      <t>門併計</t>
    </r>
  </si>
  <si>
    <t>資本</t>
  </si>
  <si>
    <t>預算數</t>
  </si>
  <si>
    <t>決算數</t>
  </si>
  <si>
    <t>名稱</t>
  </si>
  <si>
    <t>合計</t>
  </si>
  <si>
    <t>科目</t>
  </si>
  <si>
    <t>雲林縣</t>
  </si>
  <si>
    <t>九十二年度</t>
  </si>
  <si>
    <t>一般政務支出</t>
  </si>
  <si>
    <t xml:space="preserve">  政權行使支出</t>
  </si>
  <si>
    <t xml:space="preserve">  行政支出</t>
  </si>
  <si>
    <t xml:space="preserve">  民政支出</t>
  </si>
  <si>
    <t xml:space="preserve">  財務支出</t>
  </si>
  <si>
    <t>教育科學文化支出</t>
  </si>
  <si>
    <t xml:space="preserve">  教育支出</t>
  </si>
  <si>
    <t xml:space="preserve">  文化支出</t>
  </si>
  <si>
    <t>經濟發展支出</t>
  </si>
  <si>
    <t xml:space="preserve">  農業支出</t>
  </si>
  <si>
    <t xml:space="preserve">  工業支出</t>
  </si>
  <si>
    <t xml:space="preserve">  交通支出</t>
  </si>
  <si>
    <t xml:space="preserve">  其他經濟服務支出</t>
  </si>
  <si>
    <t>社會福利支出</t>
  </si>
  <si>
    <t xml:space="preserve">  社會保險支出</t>
  </si>
  <si>
    <t xml:space="preserve">  社會救助支出</t>
  </si>
  <si>
    <t xml:space="preserve">  福利服務支出</t>
  </si>
  <si>
    <t xml:space="preserve">  醫療保健支出</t>
  </si>
  <si>
    <t>社區發展及環境保護支出</t>
  </si>
  <si>
    <t xml:space="preserve">  社區發展支出</t>
  </si>
  <si>
    <t xml:space="preserve">  環境保護支出</t>
  </si>
  <si>
    <t>退休撫卹支出</t>
  </si>
  <si>
    <t xml:space="preserve">  退休撫卹給付支出</t>
  </si>
  <si>
    <t>警政支出</t>
  </si>
  <si>
    <t xml:space="preserve">  警政支出</t>
  </si>
  <si>
    <t>債務支出</t>
  </si>
  <si>
    <t xml:space="preserve">  債務付息支出</t>
  </si>
  <si>
    <t>協助及補助支出</t>
  </si>
  <si>
    <t xml:space="preserve">  專案補助支出</t>
  </si>
  <si>
    <t>其他支出</t>
  </si>
  <si>
    <t xml:space="preserve">  第二預備金</t>
  </si>
  <si>
    <t xml:space="preserve">  其他支出</t>
  </si>
  <si>
    <t>總  計</t>
  </si>
  <si>
    <t>　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</si>
</sst>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0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);[Red]\(#,##0.0\)"/>
    <numFmt numFmtId="184" formatCode="#,##0_);[Red]\(#,##0\)"/>
    <numFmt numFmtId="185" formatCode="#,##0.000_);[Red]\(#,##0.000\)"/>
  </numFmts>
  <fonts count="7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78" fontId="0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horizontal="right" vertical="center" wrapText="1"/>
    </xf>
    <xf numFmtId="17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right" vertical="top" wrapText="1"/>
    </xf>
    <xf numFmtId="179" fontId="0" fillId="0" borderId="2" xfId="0" applyNumberFormat="1" applyFont="1" applyBorder="1" applyAlignment="1">
      <alignment horizontal="right" vertical="top" wrapText="1"/>
    </xf>
    <xf numFmtId="179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78" fontId="0" fillId="0" borderId="0" xfId="0" applyNumberFormat="1" applyBorder="1" applyAlignment="1">
      <alignment wrapText="1"/>
    </xf>
    <xf numFmtId="178" fontId="0" fillId="0" borderId="3" xfId="0" applyNumberFormat="1" applyBorder="1" applyAlignment="1">
      <alignment vertical="top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178" fontId="0" fillId="0" borderId="4" xfId="0" applyNumberFormat="1" applyFont="1" applyBorder="1" applyAlignment="1">
      <alignment horizontal="distributed" vertical="center" wrapText="1"/>
    </xf>
    <xf numFmtId="176" fontId="0" fillId="0" borderId="4" xfId="0" applyNumberFormat="1" applyFont="1" applyBorder="1" applyAlignment="1">
      <alignment horizontal="distributed" vertical="center" wrapText="1"/>
    </xf>
    <xf numFmtId="179" fontId="0" fillId="0" borderId="4" xfId="0" applyNumberFormat="1" applyFont="1" applyBorder="1" applyAlignment="1">
      <alignment horizontal="distributed" vertical="center" wrapText="1"/>
    </xf>
    <xf numFmtId="178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76" fontId="0" fillId="0" borderId="5" xfId="0" applyNumberFormat="1" applyFont="1" applyBorder="1" applyAlignment="1">
      <alignment horizontal="right" vertical="top" wrapText="1"/>
    </xf>
    <xf numFmtId="179" fontId="0" fillId="0" borderId="6" xfId="0" applyNumberFormat="1" applyFont="1" applyBorder="1" applyAlignment="1">
      <alignment horizontal="right" vertical="top" wrapText="1"/>
    </xf>
    <xf numFmtId="179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176" fontId="0" fillId="2" borderId="1" xfId="0" applyNumberFormat="1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right" vertical="top" wrapText="1"/>
    </xf>
    <xf numFmtId="41" fontId="0" fillId="0" borderId="1" xfId="0" applyNumberFormat="1" applyFont="1" applyBorder="1" applyAlignment="1">
      <alignment horizontal="right" vertical="top" wrapText="1"/>
    </xf>
    <xf numFmtId="178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76" fontId="6" fillId="0" borderId="1" xfId="0" applyNumberFormat="1" applyFont="1" applyBorder="1" applyAlignment="1">
      <alignment horizontal="right" vertical="top" wrapText="1"/>
    </xf>
    <xf numFmtId="179" fontId="6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6" fontId="6" fillId="2" borderId="1" xfId="0" applyNumberFormat="1" applyFont="1" applyFill="1" applyBorder="1" applyAlignment="1">
      <alignment horizontal="right" vertical="top" wrapText="1"/>
    </xf>
    <xf numFmtId="176" fontId="6" fillId="0" borderId="1" xfId="0" applyNumberFormat="1" applyFont="1" applyFill="1" applyBorder="1" applyAlignment="1">
      <alignment horizontal="right" vertical="top" wrapText="1"/>
    </xf>
    <xf numFmtId="184" fontId="6" fillId="0" borderId="2" xfId="0" applyNumberFormat="1" applyFont="1" applyBorder="1" applyAlignment="1">
      <alignment horizontal="right" vertical="top" wrapText="1"/>
    </xf>
    <xf numFmtId="176" fontId="6" fillId="0" borderId="2" xfId="0" applyNumberFormat="1" applyFont="1" applyBorder="1" applyAlignment="1">
      <alignment horizontal="right" vertical="top" wrapText="1"/>
    </xf>
    <xf numFmtId="176" fontId="0" fillId="0" borderId="7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6" fontId="0" fillId="0" borderId="3" xfId="0" applyNumberFormat="1" applyFont="1" applyBorder="1" applyAlignment="1">
      <alignment horizontal="right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left" vertical="top" wrapText="1"/>
    </xf>
    <xf numFmtId="41" fontId="6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C1">
      <selection activeCell="N39" sqref="N39"/>
    </sheetView>
  </sheetViews>
  <sheetFormatPr defaultColWidth="9.140625" defaultRowHeight="14.25"/>
  <cols>
    <col min="1" max="2" width="4.7109375" style="9" customWidth="1"/>
    <col min="3" max="3" width="25.7109375" style="15" customWidth="1"/>
    <col min="4" max="4" width="18.140625" style="11" customWidth="1"/>
    <col min="5" max="5" width="16.7109375" style="11" customWidth="1"/>
    <col min="6" max="6" width="17.7109375" style="11" customWidth="1"/>
    <col min="7" max="7" width="8.7109375" style="12" customWidth="1"/>
    <col min="8" max="8" width="17.57421875" style="11" customWidth="1"/>
    <col min="9" max="10" width="16.7109375" style="11" customWidth="1"/>
    <col min="11" max="11" width="17.7109375" style="11" customWidth="1"/>
    <col min="12" max="12" width="8.7109375" style="13" customWidth="1"/>
    <col min="13" max="13" width="17.421875" style="11" customWidth="1"/>
    <col min="14" max="14" width="10.7109375" style="16" customWidth="1"/>
    <col min="15" max="16384" width="9.140625" style="5" customWidth="1"/>
  </cols>
  <sheetData>
    <row r="1" spans="1:14" ht="24">
      <c r="A1" s="1"/>
      <c r="B1" s="2"/>
      <c r="C1" s="1"/>
      <c r="D1" s="3"/>
      <c r="E1" s="3"/>
      <c r="F1" s="55" t="s">
        <v>23</v>
      </c>
      <c r="G1" s="55"/>
      <c r="H1" s="56" t="s">
        <v>0</v>
      </c>
      <c r="I1" s="56"/>
      <c r="J1" s="3"/>
      <c r="K1" s="3"/>
      <c r="L1" s="4"/>
      <c r="M1" s="3"/>
      <c r="N1" s="1"/>
    </row>
    <row r="2" spans="1:14" ht="30">
      <c r="A2" s="17" t="s">
        <v>15</v>
      </c>
      <c r="B2" s="52" t="s">
        <v>16</v>
      </c>
      <c r="C2" s="53"/>
      <c r="D2" s="3"/>
      <c r="E2" s="3"/>
      <c r="F2" s="57" t="s">
        <v>13</v>
      </c>
      <c r="G2" s="57"/>
      <c r="H2" s="58" t="s">
        <v>12</v>
      </c>
      <c r="I2" s="58"/>
      <c r="J2" s="3"/>
      <c r="K2" s="3"/>
      <c r="L2" s="4"/>
      <c r="M2" s="3"/>
      <c r="N2" s="1"/>
    </row>
    <row r="3" spans="1:14" s="8" customFormat="1" ht="16.5" customHeight="1">
      <c r="A3" s="18" t="s">
        <v>17</v>
      </c>
      <c r="B3" s="54"/>
      <c r="C3" s="54"/>
      <c r="D3" s="6"/>
      <c r="E3" s="6"/>
      <c r="F3" s="50" t="s">
        <v>4</v>
      </c>
      <c r="G3" s="50"/>
      <c r="H3" s="51" t="s">
        <v>24</v>
      </c>
      <c r="I3" s="51"/>
      <c r="J3" s="6"/>
      <c r="K3" s="6"/>
      <c r="L3" s="7"/>
      <c r="M3" s="49" t="s">
        <v>5</v>
      </c>
      <c r="N3" s="49"/>
    </row>
    <row r="4" spans="1:14" s="20" customFormat="1" ht="19.5" customHeight="1">
      <c r="A4" s="47" t="s">
        <v>22</v>
      </c>
      <c r="B4" s="47"/>
      <c r="C4" s="47"/>
      <c r="D4" s="48" t="s">
        <v>18</v>
      </c>
      <c r="E4" s="48"/>
      <c r="F4" s="48"/>
      <c r="G4" s="48"/>
      <c r="H4" s="48" t="s">
        <v>19</v>
      </c>
      <c r="I4" s="48"/>
      <c r="J4" s="48"/>
      <c r="K4" s="48"/>
      <c r="L4" s="48"/>
      <c r="M4" s="45" t="s">
        <v>3</v>
      </c>
      <c r="N4" s="47" t="s">
        <v>6</v>
      </c>
    </row>
    <row r="5" spans="1:14" s="20" customFormat="1" ht="19.5" customHeight="1">
      <c r="A5" s="21" t="s">
        <v>7</v>
      </c>
      <c r="B5" s="21" t="s">
        <v>8</v>
      </c>
      <c r="C5" s="19" t="s">
        <v>20</v>
      </c>
      <c r="D5" s="22" t="s">
        <v>1</v>
      </c>
      <c r="E5" s="22" t="s">
        <v>2</v>
      </c>
      <c r="F5" s="22" t="s">
        <v>21</v>
      </c>
      <c r="G5" s="23" t="s">
        <v>9</v>
      </c>
      <c r="H5" s="22" t="s">
        <v>10</v>
      </c>
      <c r="I5" s="22" t="s">
        <v>14</v>
      </c>
      <c r="J5" s="22" t="s">
        <v>11</v>
      </c>
      <c r="K5" s="22" t="s">
        <v>21</v>
      </c>
      <c r="L5" s="23" t="s">
        <v>9</v>
      </c>
      <c r="M5" s="46"/>
      <c r="N5" s="47"/>
    </row>
    <row r="6" spans="3:14" ht="3" customHeight="1">
      <c r="C6" s="10"/>
      <c r="N6" s="14"/>
    </row>
    <row r="7" spans="1:14" s="40" customFormat="1" ht="15" customHeight="1">
      <c r="A7" s="35">
        <v>1</v>
      </c>
      <c r="B7" s="35"/>
      <c r="C7" s="36" t="s">
        <v>25</v>
      </c>
      <c r="D7" s="37">
        <v>1950386000</v>
      </c>
      <c r="E7" s="37">
        <v>18121636</v>
      </c>
      <c r="F7" s="37">
        <v>1968507636</v>
      </c>
      <c r="G7" s="38">
        <f>SUM(G8:G11)</f>
        <v>8.767688017073342</v>
      </c>
      <c r="H7" s="37">
        <f>H8+H9+H10+H11</f>
        <v>1721632115</v>
      </c>
      <c r="I7" s="37">
        <f>I8+I9+I10+I11</f>
        <v>8394745</v>
      </c>
      <c r="J7" s="37">
        <f>J8+J9+J10+J11</f>
        <v>16625187</v>
      </c>
      <c r="K7" s="37">
        <f>H7+I7+J7</f>
        <v>1746652047</v>
      </c>
      <c r="L7" s="38">
        <f>SUM(L8:L11)</f>
        <v>8.587581227976058</v>
      </c>
      <c r="M7" s="37">
        <f>M8+M9+M10+M11</f>
        <v>-221855589</v>
      </c>
      <c r="N7" s="39"/>
    </row>
    <row r="8" spans="2:13" ht="15" customHeight="1">
      <c r="B8" s="9">
        <v>1</v>
      </c>
      <c r="C8" s="15" t="s">
        <v>26</v>
      </c>
      <c r="D8" s="11">
        <v>212217000</v>
      </c>
      <c r="E8" s="11">
        <v>828000</v>
      </c>
      <c r="F8" s="11">
        <v>213045000</v>
      </c>
      <c r="G8" s="12">
        <f aca="true" t="shared" si="0" ref="G8:G38">F8/F$39*100</f>
        <v>0.948897560485455</v>
      </c>
      <c r="H8" s="11">
        <v>188605533</v>
      </c>
      <c r="K8" s="11">
        <f aca="true" t="shared" si="1" ref="K8:K38">H8+I8+J8</f>
        <v>188605533</v>
      </c>
      <c r="L8" s="12">
        <f aca="true" t="shared" si="2" ref="L8:L38">K8/K$39*100</f>
        <v>0.9272970752618475</v>
      </c>
      <c r="M8" s="11">
        <f aca="true" t="shared" si="3" ref="M8:M38">K8-F8</f>
        <v>-24439467</v>
      </c>
    </row>
    <row r="9" spans="2:13" ht="15" customHeight="1">
      <c r="B9" s="9">
        <v>2</v>
      </c>
      <c r="C9" s="15" t="s">
        <v>27</v>
      </c>
      <c r="D9" s="11">
        <v>274103000</v>
      </c>
      <c r="E9" s="11">
        <v>3964116</v>
      </c>
      <c r="F9" s="11">
        <v>278067116</v>
      </c>
      <c r="G9" s="12">
        <f t="shared" si="0"/>
        <v>1.2385045789557418</v>
      </c>
      <c r="H9" s="11">
        <v>246702893</v>
      </c>
      <c r="J9" s="11">
        <v>3459149</v>
      </c>
      <c r="K9" s="11">
        <f t="shared" si="1"/>
        <v>250162042</v>
      </c>
      <c r="L9" s="12">
        <f t="shared" si="2"/>
        <v>1.2299455174951386</v>
      </c>
      <c r="M9" s="11">
        <f t="shared" si="3"/>
        <v>-27905074</v>
      </c>
    </row>
    <row r="10" spans="2:13" ht="15" customHeight="1">
      <c r="B10" s="9">
        <v>3</v>
      </c>
      <c r="C10" s="15" t="s">
        <v>28</v>
      </c>
      <c r="D10" s="11">
        <v>1132910000</v>
      </c>
      <c r="E10" s="11">
        <v>13158020</v>
      </c>
      <c r="F10" s="11">
        <v>1146068020</v>
      </c>
      <c r="G10" s="12">
        <f t="shared" si="0"/>
        <v>5.1045607656992456</v>
      </c>
      <c r="H10" s="11">
        <v>980047912</v>
      </c>
      <c r="I10" s="11">
        <v>8194745</v>
      </c>
      <c r="J10" s="11">
        <v>10399706</v>
      </c>
      <c r="K10" s="11">
        <f t="shared" si="1"/>
        <v>998642363</v>
      </c>
      <c r="L10" s="12">
        <f t="shared" si="2"/>
        <v>4.909920338564406</v>
      </c>
      <c r="M10" s="11">
        <f t="shared" si="3"/>
        <v>-147425657</v>
      </c>
    </row>
    <row r="11" spans="2:13" ht="15" customHeight="1">
      <c r="B11" s="9">
        <v>4</v>
      </c>
      <c r="C11" s="15" t="s">
        <v>29</v>
      </c>
      <c r="D11" s="11">
        <v>331156000</v>
      </c>
      <c r="E11" s="11">
        <v>171500</v>
      </c>
      <c r="F11" s="11">
        <v>331327500</v>
      </c>
      <c r="G11" s="12">
        <f t="shared" si="0"/>
        <v>1.4757251119328996</v>
      </c>
      <c r="H11" s="11">
        <f>306774849-499072</f>
        <v>306275777</v>
      </c>
      <c r="I11" s="11">
        <v>200000</v>
      </c>
      <c r="J11" s="11">
        <v>2766332</v>
      </c>
      <c r="K11" s="11">
        <f t="shared" si="1"/>
        <v>309242109</v>
      </c>
      <c r="L11" s="12">
        <f t="shared" si="2"/>
        <v>1.5204182966546662</v>
      </c>
      <c r="M11" s="11">
        <f t="shared" si="3"/>
        <v>-22085391</v>
      </c>
    </row>
    <row r="12" spans="1:14" s="40" customFormat="1" ht="15" customHeight="1">
      <c r="A12" s="35">
        <v>2</v>
      </c>
      <c r="B12" s="35"/>
      <c r="C12" s="36" t="s">
        <v>30</v>
      </c>
      <c r="D12" s="37">
        <v>7164394000</v>
      </c>
      <c r="E12" s="37">
        <v>368947476</v>
      </c>
      <c r="F12" s="37">
        <v>7533341476</v>
      </c>
      <c r="G12" s="38">
        <f>G13+G14</f>
        <v>33.55333074646341</v>
      </c>
      <c r="H12" s="41">
        <f>H13+H14</f>
        <v>7050708804</v>
      </c>
      <c r="I12" s="42">
        <f>I13+I14</f>
        <v>60740800</v>
      </c>
      <c r="J12" s="42">
        <f>J13+J14</f>
        <v>199465024</v>
      </c>
      <c r="K12" s="37">
        <f t="shared" si="1"/>
        <v>7310914628</v>
      </c>
      <c r="L12" s="38">
        <f>L13+L14</f>
        <v>35.94480842740418</v>
      </c>
      <c r="M12" s="37">
        <f>M13+M14</f>
        <v>-222426848</v>
      </c>
      <c r="N12" s="39"/>
    </row>
    <row r="13" spans="2:13" ht="15" customHeight="1">
      <c r="B13" s="9">
        <v>5</v>
      </c>
      <c r="C13" s="15" t="s">
        <v>31</v>
      </c>
      <c r="D13" s="11">
        <v>6987445000</v>
      </c>
      <c r="E13" s="11">
        <v>288996434</v>
      </c>
      <c r="F13" s="11">
        <v>7276441434</v>
      </c>
      <c r="G13" s="12">
        <f t="shared" si="0"/>
        <v>32.40910383129332</v>
      </c>
      <c r="H13" s="32">
        <f>6900474797-18000-55633</f>
        <v>6900401164</v>
      </c>
      <c r="I13" s="32">
        <f>59172800+20000</f>
        <v>59192800</v>
      </c>
      <c r="J13" s="11">
        <v>116737046</v>
      </c>
      <c r="K13" s="11">
        <f t="shared" si="1"/>
        <v>7076331010</v>
      </c>
      <c r="L13" s="12">
        <f t="shared" si="2"/>
        <v>34.79145571597687</v>
      </c>
      <c r="M13" s="11">
        <f>K13-F13</f>
        <v>-200110424</v>
      </c>
    </row>
    <row r="14" spans="2:13" ht="15" customHeight="1">
      <c r="B14" s="9">
        <v>7</v>
      </c>
      <c r="C14" s="15" t="s">
        <v>32</v>
      </c>
      <c r="D14" s="11">
        <v>176949000</v>
      </c>
      <c r="E14" s="11">
        <v>79951042</v>
      </c>
      <c r="F14" s="11">
        <v>256900042</v>
      </c>
      <c r="G14" s="12">
        <f t="shared" si="0"/>
        <v>1.144226915170086</v>
      </c>
      <c r="H14" s="11">
        <v>150307640</v>
      </c>
      <c r="I14" s="11">
        <v>1548000</v>
      </c>
      <c r="J14" s="11">
        <v>82727978</v>
      </c>
      <c r="K14" s="11">
        <f t="shared" si="1"/>
        <v>234583618</v>
      </c>
      <c r="L14" s="12">
        <f t="shared" si="2"/>
        <v>1.1533527114273074</v>
      </c>
      <c r="M14" s="11">
        <f t="shared" si="3"/>
        <v>-22316424</v>
      </c>
    </row>
    <row r="15" spans="1:14" s="40" customFormat="1" ht="15" customHeight="1">
      <c r="A15" s="35">
        <v>3</v>
      </c>
      <c r="B15" s="35"/>
      <c r="C15" s="36" t="s">
        <v>33</v>
      </c>
      <c r="D15" s="37">
        <v>3782204000</v>
      </c>
      <c r="E15" s="37">
        <v>968858112</v>
      </c>
      <c r="F15" s="37">
        <v>4751062112</v>
      </c>
      <c r="G15" s="38">
        <f>G16+G17+G18+G19</f>
        <v>21.16112205304829</v>
      </c>
      <c r="H15" s="37">
        <f>H16+H17+H18+H19</f>
        <v>1957218138</v>
      </c>
      <c r="I15" s="37">
        <f>I16+I17+I18+I19</f>
        <v>223682128</v>
      </c>
      <c r="J15" s="37">
        <f>J16+J17+J18+J19</f>
        <v>2309217426</v>
      </c>
      <c r="K15" s="37">
        <f t="shared" si="1"/>
        <v>4490117692</v>
      </c>
      <c r="L15" s="38">
        <f>L16+L17+L18+L19</f>
        <v>22.07609149713056</v>
      </c>
      <c r="M15" s="37">
        <f>M16+M17+M18+M19</f>
        <v>-260944420</v>
      </c>
      <c r="N15" s="39"/>
    </row>
    <row r="16" spans="2:13" ht="15" customHeight="1">
      <c r="B16" s="9">
        <v>8</v>
      </c>
      <c r="C16" s="15" t="s">
        <v>34</v>
      </c>
      <c r="D16" s="11">
        <v>1650795000</v>
      </c>
      <c r="E16" s="11">
        <v>84646200</v>
      </c>
      <c r="F16" s="11">
        <v>1735441200</v>
      </c>
      <c r="G16" s="12">
        <f t="shared" si="0"/>
        <v>7.729615438268679</v>
      </c>
      <c r="H16" s="33">
        <f>1209596907</f>
        <v>1209596907</v>
      </c>
      <c r="I16" s="32">
        <f>42271444+15000000</f>
        <v>57271444</v>
      </c>
      <c r="J16" s="11">
        <v>280588753</v>
      </c>
      <c r="K16" s="11">
        <f t="shared" si="1"/>
        <v>1547457104</v>
      </c>
      <c r="L16" s="12">
        <f t="shared" si="2"/>
        <v>7.608220309381743</v>
      </c>
      <c r="M16" s="11">
        <f t="shared" si="3"/>
        <v>-187984096</v>
      </c>
    </row>
    <row r="17" spans="2:13" ht="15" customHeight="1">
      <c r="B17" s="9">
        <v>9</v>
      </c>
      <c r="C17" s="15" t="s">
        <v>35</v>
      </c>
      <c r="D17" s="11">
        <v>38503000</v>
      </c>
      <c r="E17" s="11">
        <v>3337000</v>
      </c>
      <c r="F17" s="11">
        <v>41840000</v>
      </c>
      <c r="G17" s="12">
        <f t="shared" si="0"/>
        <v>0.1863544036739254</v>
      </c>
      <c r="H17" s="11">
        <v>28161526</v>
      </c>
      <c r="I17" s="11">
        <v>42000</v>
      </c>
      <c r="J17" s="11">
        <v>6994373</v>
      </c>
      <c r="K17" s="11">
        <f t="shared" si="1"/>
        <v>35197899</v>
      </c>
      <c r="L17" s="12">
        <f t="shared" si="2"/>
        <v>0.17305382444990047</v>
      </c>
      <c r="M17" s="11">
        <f t="shared" si="3"/>
        <v>-6642101</v>
      </c>
    </row>
    <row r="18" spans="2:13" ht="15" customHeight="1">
      <c r="B18" s="9">
        <v>10</v>
      </c>
      <c r="C18" s="15" t="s">
        <v>36</v>
      </c>
      <c r="D18" s="11">
        <v>712471000</v>
      </c>
      <c r="E18" s="11">
        <v>114152000</v>
      </c>
      <c r="F18" s="11">
        <v>826623000</v>
      </c>
      <c r="G18" s="12">
        <f t="shared" si="0"/>
        <v>3.681759948091569</v>
      </c>
      <c r="H18" s="11">
        <v>274485038</v>
      </c>
      <c r="I18" s="11">
        <v>5641529</v>
      </c>
      <c r="J18" s="11">
        <v>526389027</v>
      </c>
      <c r="K18" s="11">
        <f t="shared" si="1"/>
        <v>806515594</v>
      </c>
      <c r="L18" s="12">
        <f t="shared" si="2"/>
        <v>3.965310770969119</v>
      </c>
      <c r="M18" s="11">
        <f t="shared" si="3"/>
        <v>-20107406</v>
      </c>
    </row>
    <row r="19" spans="2:13" ht="15" customHeight="1">
      <c r="B19" s="9">
        <v>11</v>
      </c>
      <c r="C19" s="15" t="s">
        <v>37</v>
      </c>
      <c r="D19" s="11">
        <v>1380435000</v>
      </c>
      <c r="E19" s="11">
        <v>766722912</v>
      </c>
      <c r="F19" s="11">
        <v>2147157912</v>
      </c>
      <c r="G19" s="12">
        <f t="shared" si="0"/>
        <v>9.56339226301412</v>
      </c>
      <c r="H19" s="32">
        <f>442731667+2243000</f>
        <v>444974667</v>
      </c>
      <c r="I19" s="11">
        <v>160727155</v>
      </c>
      <c r="J19" s="11">
        <v>1495245273</v>
      </c>
      <c r="K19" s="11">
        <f t="shared" si="1"/>
        <v>2100947095</v>
      </c>
      <c r="L19" s="12">
        <f t="shared" si="2"/>
        <v>10.329506592329796</v>
      </c>
      <c r="M19" s="11">
        <f t="shared" si="3"/>
        <v>-46210817</v>
      </c>
    </row>
    <row r="20" spans="1:14" s="40" customFormat="1" ht="15" customHeight="1">
      <c r="A20" s="35">
        <v>4</v>
      </c>
      <c r="B20" s="35"/>
      <c r="C20" s="36" t="s">
        <v>38</v>
      </c>
      <c r="D20" s="37">
        <v>2217819000</v>
      </c>
      <c r="E20" s="37">
        <v>289376300</v>
      </c>
      <c r="F20" s="37">
        <v>2507195300</v>
      </c>
      <c r="G20" s="38">
        <f>G21+G22+G23+G24</f>
        <v>11.166990559884525</v>
      </c>
      <c r="H20" s="37">
        <f>H21+H22+H23+H24</f>
        <v>2257945541</v>
      </c>
      <c r="I20" s="37">
        <f>I21+I22+I23+I24</f>
        <v>2943145</v>
      </c>
      <c r="J20" s="37">
        <f>J21+J22+J23+J24</f>
        <v>54058980</v>
      </c>
      <c r="K20" s="37">
        <f t="shared" si="1"/>
        <v>2314947666</v>
      </c>
      <c r="L20" s="38">
        <f>L21+L22+L23+L24</f>
        <v>11.381660791818021</v>
      </c>
      <c r="M20" s="37">
        <f>M21+M22+M23+M24</f>
        <v>-192247634</v>
      </c>
      <c r="N20" s="39"/>
    </row>
    <row r="21" spans="2:13" ht="15" customHeight="1">
      <c r="B21" s="9">
        <v>12</v>
      </c>
      <c r="C21" s="15" t="s">
        <v>39</v>
      </c>
      <c r="D21" s="11">
        <v>40000000</v>
      </c>
      <c r="E21" s="11">
        <v>70000000</v>
      </c>
      <c r="F21" s="11">
        <v>110000000</v>
      </c>
      <c r="G21" s="12">
        <f t="shared" si="0"/>
        <v>0.48993748575840806</v>
      </c>
      <c r="H21" s="11">
        <v>110000000</v>
      </c>
      <c r="K21" s="11">
        <f t="shared" si="1"/>
        <v>110000000</v>
      </c>
      <c r="L21" s="12">
        <f t="shared" si="2"/>
        <v>0.5408254819268914</v>
      </c>
      <c r="M21" s="34">
        <f t="shared" si="3"/>
        <v>0</v>
      </c>
    </row>
    <row r="22" spans="2:13" ht="15" customHeight="1">
      <c r="B22" s="9">
        <v>13</v>
      </c>
      <c r="C22" s="15" t="s">
        <v>40</v>
      </c>
      <c r="D22" s="11">
        <v>259204000</v>
      </c>
      <c r="E22" s="11">
        <v>42887300</v>
      </c>
      <c r="F22" s="11">
        <v>302091300</v>
      </c>
      <c r="G22" s="12">
        <f t="shared" si="0"/>
        <v>1.3455077453771727</v>
      </c>
      <c r="H22" s="11">
        <v>280732292</v>
      </c>
      <c r="I22" s="11">
        <v>486169</v>
      </c>
      <c r="J22" s="11">
        <v>7119300</v>
      </c>
      <c r="K22" s="11">
        <f t="shared" si="1"/>
        <v>288337761</v>
      </c>
      <c r="L22" s="12">
        <f t="shared" si="2"/>
        <v>1.4176400777322349</v>
      </c>
      <c r="M22" s="11">
        <f t="shared" si="3"/>
        <v>-13753539</v>
      </c>
    </row>
    <row r="23" spans="2:13" ht="15" customHeight="1">
      <c r="B23" s="9">
        <v>14</v>
      </c>
      <c r="C23" s="15" t="s">
        <v>41</v>
      </c>
      <c r="D23" s="11">
        <v>1570137000</v>
      </c>
      <c r="E23" s="11">
        <v>168823000</v>
      </c>
      <c r="F23" s="11">
        <v>1738960000</v>
      </c>
      <c r="G23" s="12">
        <f t="shared" si="0"/>
        <v>7.745288093040376</v>
      </c>
      <c r="H23" s="11">
        <v>1542938489</v>
      </c>
      <c r="I23" s="11">
        <v>2216976</v>
      </c>
      <c r="J23" s="11">
        <v>46939680</v>
      </c>
      <c r="K23" s="11">
        <f t="shared" si="1"/>
        <v>1592095145</v>
      </c>
      <c r="L23" s="12">
        <f t="shared" si="2"/>
        <v>7.827687491528082</v>
      </c>
      <c r="M23" s="11">
        <f t="shared" si="3"/>
        <v>-146864855</v>
      </c>
    </row>
    <row r="24" spans="2:13" ht="15" customHeight="1">
      <c r="B24" s="9">
        <v>16</v>
      </c>
      <c r="C24" s="15" t="s">
        <v>42</v>
      </c>
      <c r="D24" s="11">
        <v>348478000</v>
      </c>
      <c r="E24" s="11">
        <v>7666000</v>
      </c>
      <c r="F24" s="11">
        <v>356144000</v>
      </c>
      <c r="G24" s="12">
        <f t="shared" si="0"/>
        <v>1.5862572357085682</v>
      </c>
      <c r="H24" s="11">
        <v>324274760</v>
      </c>
      <c r="I24" s="11">
        <v>240000</v>
      </c>
      <c r="K24" s="11">
        <f t="shared" si="1"/>
        <v>324514760</v>
      </c>
      <c r="L24" s="12">
        <f t="shared" si="2"/>
        <v>1.5955077406308138</v>
      </c>
      <c r="M24" s="11">
        <f t="shared" si="3"/>
        <v>-31629240</v>
      </c>
    </row>
    <row r="25" spans="1:14" s="40" customFormat="1" ht="15" customHeight="1">
      <c r="A25" s="35">
        <v>5</v>
      </c>
      <c r="B25" s="35"/>
      <c r="C25" s="36" t="s">
        <v>43</v>
      </c>
      <c r="D25" s="37">
        <v>222845000</v>
      </c>
      <c r="E25" s="37">
        <v>96388000</v>
      </c>
      <c r="F25" s="37">
        <v>319233000</v>
      </c>
      <c r="G25" s="38">
        <f>G26+G27</f>
        <v>1.4218564853737625</v>
      </c>
      <c r="H25" s="37">
        <f>H26+H27</f>
        <v>141553117</v>
      </c>
      <c r="I25" s="37"/>
      <c r="J25" s="37">
        <f>J26+J27</f>
        <v>13353006</v>
      </c>
      <c r="K25" s="37">
        <f t="shared" si="1"/>
        <v>154906123</v>
      </c>
      <c r="L25" s="38">
        <f>L26+L27</f>
        <v>0.7616107147718302</v>
      </c>
      <c r="M25" s="37">
        <f>M26+M27</f>
        <v>-164326877</v>
      </c>
      <c r="N25" s="39"/>
    </row>
    <row r="26" spans="2:13" ht="15" customHeight="1">
      <c r="B26" s="9">
        <v>17</v>
      </c>
      <c r="C26" s="15" t="s">
        <v>44</v>
      </c>
      <c r="D26" s="11">
        <v>33937000</v>
      </c>
      <c r="F26" s="11">
        <v>33937000</v>
      </c>
      <c r="G26" s="12">
        <f t="shared" si="0"/>
        <v>0.1511546223107554</v>
      </c>
      <c r="H26" s="11">
        <v>18043477</v>
      </c>
      <c r="J26" s="11">
        <v>750000</v>
      </c>
      <c r="K26" s="11">
        <f t="shared" si="1"/>
        <v>18793477</v>
      </c>
      <c r="L26" s="12">
        <f t="shared" si="2"/>
        <v>0.09239992050551772</v>
      </c>
      <c r="M26" s="11">
        <f t="shared" si="3"/>
        <v>-15143523</v>
      </c>
    </row>
    <row r="27" spans="2:13" ht="15" customHeight="1">
      <c r="B27" s="9">
        <v>18</v>
      </c>
      <c r="C27" s="15" t="s">
        <v>45</v>
      </c>
      <c r="D27" s="11">
        <v>188908000</v>
      </c>
      <c r="E27" s="11">
        <v>96388000</v>
      </c>
      <c r="F27" s="11">
        <v>285296000</v>
      </c>
      <c r="G27" s="12">
        <f t="shared" si="0"/>
        <v>1.2707018630630071</v>
      </c>
      <c r="H27" s="32">
        <f>123500640+9000</f>
        <v>123509640</v>
      </c>
      <c r="J27" s="11">
        <v>12603006</v>
      </c>
      <c r="K27" s="11">
        <f t="shared" si="1"/>
        <v>136112646</v>
      </c>
      <c r="L27" s="12">
        <f t="shared" si="2"/>
        <v>0.6692107942663125</v>
      </c>
      <c r="M27" s="11">
        <f t="shared" si="3"/>
        <v>-149183354</v>
      </c>
    </row>
    <row r="28" spans="1:14" s="40" customFormat="1" ht="15" customHeight="1">
      <c r="A28" s="35">
        <v>6</v>
      </c>
      <c r="B28" s="35"/>
      <c r="C28" s="36" t="s">
        <v>46</v>
      </c>
      <c r="D28" s="37">
        <v>2107510000</v>
      </c>
      <c r="E28" s="37"/>
      <c r="F28" s="37">
        <v>2107510000</v>
      </c>
      <c r="G28" s="38">
        <f>G29</f>
        <v>9.386801369188206</v>
      </c>
      <c r="H28" s="37">
        <f>H29</f>
        <v>1799805189</v>
      </c>
      <c r="I28" s="37"/>
      <c r="J28" s="37"/>
      <c r="K28" s="37">
        <f t="shared" si="1"/>
        <v>1799805189</v>
      </c>
      <c r="L28" s="38">
        <f>L29</f>
        <v>8.848913715594954</v>
      </c>
      <c r="M28" s="37">
        <f>M29</f>
        <v>-307704811</v>
      </c>
      <c r="N28" s="39"/>
    </row>
    <row r="29" spans="2:13" ht="15" customHeight="1">
      <c r="B29" s="9">
        <v>19</v>
      </c>
      <c r="C29" s="15" t="s">
        <v>47</v>
      </c>
      <c r="D29" s="11">
        <v>2107510000</v>
      </c>
      <c r="F29" s="11">
        <v>2107510000</v>
      </c>
      <c r="G29" s="12">
        <f t="shared" si="0"/>
        <v>9.386801369188206</v>
      </c>
      <c r="H29" s="11">
        <v>1799805189</v>
      </c>
      <c r="K29" s="11">
        <f t="shared" si="1"/>
        <v>1799805189</v>
      </c>
      <c r="L29" s="12">
        <f t="shared" si="2"/>
        <v>8.848913715594954</v>
      </c>
      <c r="M29" s="11">
        <f t="shared" si="3"/>
        <v>-307704811</v>
      </c>
    </row>
    <row r="30" spans="1:14" s="40" customFormat="1" ht="14.25" customHeight="1">
      <c r="A30" s="35">
        <v>7</v>
      </c>
      <c r="B30" s="35"/>
      <c r="C30" s="36" t="s">
        <v>48</v>
      </c>
      <c r="D30" s="37">
        <v>2119262000</v>
      </c>
      <c r="E30" s="37">
        <v>31008200</v>
      </c>
      <c r="F30" s="37">
        <v>2150270200</v>
      </c>
      <c r="G30" s="38">
        <f>G31</f>
        <v>9.577254322629356</v>
      </c>
      <c r="H30" s="37">
        <f>H31</f>
        <v>2055509222</v>
      </c>
      <c r="I30" s="37"/>
      <c r="J30" s="37">
        <v>12917427</v>
      </c>
      <c r="K30" s="37">
        <f t="shared" si="1"/>
        <v>2068426649</v>
      </c>
      <c r="L30" s="38">
        <f>L31</f>
        <v>10.169616720689547</v>
      </c>
      <c r="M30" s="37">
        <f>M31</f>
        <v>-81843551</v>
      </c>
      <c r="N30" s="39"/>
    </row>
    <row r="31" spans="2:13" ht="15" customHeight="1">
      <c r="B31" s="9">
        <v>21</v>
      </c>
      <c r="C31" s="15" t="s">
        <v>49</v>
      </c>
      <c r="D31" s="11">
        <v>2119262000</v>
      </c>
      <c r="E31" s="11">
        <v>31008200</v>
      </c>
      <c r="F31" s="11">
        <v>2150270200</v>
      </c>
      <c r="G31" s="12">
        <f t="shared" si="0"/>
        <v>9.577254322629356</v>
      </c>
      <c r="H31" s="11">
        <v>2055509222</v>
      </c>
      <c r="J31" s="11">
        <v>12917427</v>
      </c>
      <c r="K31" s="11">
        <f t="shared" si="1"/>
        <v>2068426649</v>
      </c>
      <c r="L31" s="12">
        <f t="shared" si="2"/>
        <v>10.169616720689547</v>
      </c>
      <c r="M31" s="11">
        <f t="shared" si="3"/>
        <v>-81843551</v>
      </c>
    </row>
    <row r="32" spans="1:14" s="40" customFormat="1" ht="15" customHeight="1">
      <c r="A32" s="35">
        <v>8</v>
      </c>
      <c r="B32" s="35"/>
      <c r="C32" s="36" t="s">
        <v>50</v>
      </c>
      <c r="D32" s="37">
        <v>669348000</v>
      </c>
      <c r="E32" s="37"/>
      <c r="F32" s="37">
        <v>669348000</v>
      </c>
      <c r="G32" s="38">
        <f>G33</f>
        <v>2.981260692885627</v>
      </c>
      <c r="H32" s="37">
        <f>H33</f>
        <v>210354952</v>
      </c>
      <c r="I32" s="37"/>
      <c r="J32" s="37"/>
      <c r="K32" s="37">
        <f t="shared" si="1"/>
        <v>210354952</v>
      </c>
      <c r="L32" s="38">
        <f>L33</f>
        <v>1.0342301662828008</v>
      </c>
      <c r="M32" s="37">
        <f>M33</f>
        <v>-458993048</v>
      </c>
      <c r="N32" s="39"/>
    </row>
    <row r="33" spans="2:13" ht="15" customHeight="1">
      <c r="B33" s="9">
        <v>22</v>
      </c>
      <c r="C33" s="15" t="s">
        <v>51</v>
      </c>
      <c r="D33" s="11">
        <v>669348000</v>
      </c>
      <c r="F33" s="11">
        <v>669348000</v>
      </c>
      <c r="G33" s="12">
        <f t="shared" si="0"/>
        <v>2.981260692885627</v>
      </c>
      <c r="H33" s="11">
        <v>210354952</v>
      </c>
      <c r="K33" s="11">
        <f t="shared" si="1"/>
        <v>210354952</v>
      </c>
      <c r="L33" s="12">
        <f t="shared" si="2"/>
        <v>1.0342301662828008</v>
      </c>
      <c r="M33" s="11">
        <f t="shared" si="3"/>
        <v>-458993048</v>
      </c>
    </row>
    <row r="34" spans="1:14" s="40" customFormat="1" ht="15" customHeight="1">
      <c r="A34" s="35">
        <v>9</v>
      </c>
      <c r="B34" s="35"/>
      <c r="C34" s="36" t="s">
        <v>52</v>
      </c>
      <c r="D34" s="37">
        <v>71000000</v>
      </c>
      <c r="E34" s="37"/>
      <c r="F34" s="37">
        <v>71000000</v>
      </c>
      <c r="G34" s="38">
        <f>G35</f>
        <v>0.3162323771713361</v>
      </c>
      <c r="H34" s="37">
        <f>H35</f>
        <v>71000000</v>
      </c>
      <c r="I34" s="37"/>
      <c r="J34" s="37"/>
      <c r="K34" s="37">
        <f t="shared" si="1"/>
        <v>71000000</v>
      </c>
      <c r="L34" s="38">
        <f>L35</f>
        <v>0.34907826560735716</v>
      </c>
      <c r="M34" s="59">
        <f>M35</f>
        <v>0</v>
      </c>
      <c r="N34" s="39"/>
    </row>
    <row r="35" spans="2:13" ht="15" customHeight="1">
      <c r="B35" s="9">
        <v>24</v>
      </c>
      <c r="C35" s="15" t="s">
        <v>53</v>
      </c>
      <c r="D35" s="11">
        <v>71000000</v>
      </c>
      <c r="F35" s="11">
        <v>71000000</v>
      </c>
      <c r="G35" s="12">
        <f t="shared" si="0"/>
        <v>0.3162323771713361</v>
      </c>
      <c r="H35" s="11">
        <v>71000000</v>
      </c>
      <c r="K35" s="11">
        <f t="shared" si="1"/>
        <v>71000000</v>
      </c>
      <c r="L35" s="12">
        <f t="shared" si="2"/>
        <v>0.34907826560735716</v>
      </c>
      <c r="M35" s="34">
        <f t="shared" si="3"/>
        <v>0</v>
      </c>
    </row>
    <row r="36" spans="1:14" s="40" customFormat="1" ht="15" customHeight="1">
      <c r="A36" s="35">
        <v>10</v>
      </c>
      <c r="B36" s="35"/>
      <c r="C36" s="36" t="s">
        <v>54</v>
      </c>
      <c r="D36" s="37">
        <v>419870000</v>
      </c>
      <c r="E36" s="37">
        <v>-45493724</v>
      </c>
      <c r="F36" s="37">
        <v>374376276</v>
      </c>
      <c r="G36" s="38">
        <f>G37+G38</f>
        <v>1.667463376282144</v>
      </c>
      <c r="H36" s="37">
        <f>H37+H38</f>
        <v>172153375</v>
      </c>
      <c r="I36" s="37"/>
      <c r="J36" s="37"/>
      <c r="K36" s="37">
        <f t="shared" si="1"/>
        <v>172153375</v>
      </c>
      <c r="L36" s="38">
        <f>L37+L38</f>
        <v>0.8464084727246897</v>
      </c>
      <c r="M36" s="37">
        <f>M37+M38</f>
        <v>-202222901</v>
      </c>
      <c r="N36" s="39"/>
    </row>
    <row r="37" spans="2:13" ht="15" customHeight="1">
      <c r="B37" s="9">
        <v>27</v>
      </c>
      <c r="C37" s="15" t="s">
        <v>55</v>
      </c>
      <c r="D37" s="11">
        <v>32000000</v>
      </c>
      <c r="E37" s="11">
        <v>-27889324</v>
      </c>
      <c r="F37" s="11">
        <v>4110676</v>
      </c>
      <c r="G37" s="12">
        <f t="shared" si="0"/>
        <v>0.01830885694734027</v>
      </c>
      <c r="H37" s="34">
        <v>0</v>
      </c>
      <c r="K37" s="34">
        <v>0</v>
      </c>
      <c r="L37" s="31">
        <v>0</v>
      </c>
      <c r="M37" s="11">
        <f t="shared" si="3"/>
        <v>-4110676</v>
      </c>
    </row>
    <row r="38" spans="2:13" ht="15" customHeight="1">
      <c r="B38" s="9">
        <v>28</v>
      </c>
      <c r="C38" s="15" t="s">
        <v>56</v>
      </c>
      <c r="D38" s="11">
        <v>387870000</v>
      </c>
      <c r="E38" s="11">
        <v>-17604400</v>
      </c>
      <c r="F38" s="11">
        <v>370265600</v>
      </c>
      <c r="G38" s="12">
        <f t="shared" si="0"/>
        <v>1.6491545193348038</v>
      </c>
      <c r="H38" s="32">
        <f>172160900-7525</f>
        <v>172153375</v>
      </c>
      <c r="K38" s="11">
        <f t="shared" si="1"/>
        <v>172153375</v>
      </c>
      <c r="L38" s="12">
        <f t="shared" si="2"/>
        <v>0.8464084727246897</v>
      </c>
      <c r="M38" s="11">
        <f t="shared" si="3"/>
        <v>-198112225</v>
      </c>
    </row>
    <row r="39" spans="1:14" s="40" customFormat="1" ht="15" customHeight="1">
      <c r="A39" s="35"/>
      <c r="B39" s="35"/>
      <c r="C39" s="36" t="s">
        <v>57</v>
      </c>
      <c r="D39" s="37">
        <v>20724638000</v>
      </c>
      <c r="E39" s="37">
        <v>1727206000</v>
      </c>
      <c r="F39" s="37">
        <v>22451844000</v>
      </c>
      <c r="G39" s="38">
        <f>G7+G12+G15+G20+G25+G28+G30+G32+G34+G36</f>
        <v>100</v>
      </c>
      <c r="H39" s="43">
        <f>H7+H12+H15+H20+H25+H28+H30+H32+H34+H36</f>
        <v>17437880453</v>
      </c>
      <c r="I39" s="43">
        <f>I7+I12+I15+I20+I25+I28+I30+I32+I34+I36</f>
        <v>295760818</v>
      </c>
      <c r="J39" s="43">
        <f>J7+J12+J15+J20+J25+J28+J30+J32+J34+J36</f>
        <v>2605637050</v>
      </c>
      <c r="K39" s="37">
        <f>H39+I39+J39</f>
        <v>20339278321</v>
      </c>
      <c r="L39" s="38">
        <f>L7+L12+L15+L20+L25+L28+L30+L32+L34+L36</f>
        <v>100</v>
      </c>
      <c r="M39" s="44">
        <f>M7+M12+M15+M20+M25+M28+M30+M32+M34+M36</f>
        <v>-2112565679</v>
      </c>
      <c r="N39" s="3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spans="1:14" s="1" customFormat="1" ht="15" customHeight="1">
      <c r="A50" s="9" t="s">
        <v>58</v>
      </c>
      <c r="B50" s="9"/>
      <c r="C50" s="15"/>
      <c r="D50" s="11"/>
      <c r="E50" s="11"/>
      <c r="F50" s="11"/>
      <c r="G50" s="12"/>
      <c r="H50" s="11"/>
      <c r="I50" s="11"/>
      <c r="J50" s="11"/>
      <c r="K50" s="11"/>
      <c r="L50" s="13"/>
      <c r="M50" s="11"/>
      <c r="N50" s="16"/>
    </row>
    <row r="51" spans="1:14" s="30" customFormat="1" ht="9.75" customHeight="1">
      <c r="A51" s="24"/>
      <c r="B51" s="24"/>
      <c r="C51" s="25"/>
      <c r="D51" s="26"/>
      <c r="E51" s="26"/>
      <c r="F51" s="26"/>
      <c r="G51" s="27"/>
      <c r="H51" s="26"/>
      <c r="I51" s="26"/>
      <c r="J51" s="26"/>
      <c r="K51" s="26"/>
      <c r="L51" s="28"/>
      <c r="M51" s="26"/>
      <c r="N51" s="29"/>
    </row>
  </sheetData>
  <mergeCells count="13">
    <mergeCell ref="F1:G1"/>
    <mergeCell ref="H1:I1"/>
    <mergeCell ref="F2:G2"/>
    <mergeCell ref="H2:I2"/>
    <mergeCell ref="M3:N3"/>
    <mergeCell ref="F3:G3"/>
    <mergeCell ref="H3:I3"/>
    <mergeCell ref="B2:C3"/>
    <mergeCell ref="M4:M5"/>
    <mergeCell ref="N4:N5"/>
    <mergeCell ref="A4:C4"/>
    <mergeCell ref="D4:G4"/>
    <mergeCell ref="H4:L4"/>
  </mergeCells>
  <printOptions horizontalCentered="1"/>
  <pageMargins left="0.3937007874015748" right="0.3937007874015748" top="0.5118110236220472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歲出政事別決算總表</dc:title>
  <dc:subject/>
  <dc:creator>albert</dc:creator>
  <cp:keywords/>
  <dc:description/>
  <cp:lastModifiedBy>行政院主計處中部辦公室案</cp:lastModifiedBy>
  <cp:lastPrinted>2004-12-02T02:43:38Z</cp:lastPrinted>
  <dcterms:created xsi:type="dcterms:W3CDTF">2000-08-15T02:46:48Z</dcterms:created>
  <dcterms:modified xsi:type="dcterms:W3CDTF">2004-12-02T02:43:44Z</dcterms:modified>
  <cp:category/>
  <cp:version/>
  <cp:contentType/>
  <cp:contentStatus/>
</cp:coreProperties>
</file>