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<sst xmlns="http://schemas.openxmlformats.org/spreadsheetml/2006/main" count="41" uniqueCount="28">
  <si>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單位：新臺幣千元</t>
  </si>
  <si>
    <t>原預算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</si>
  <si>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預算數</t>
    </r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</si>
  <si>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後</t>
    </r>
    <r>
      <rPr>
        <sz val="10"/>
        <rFont val="標楷體"/>
        <family val="4"/>
      </rPr>
      <t>預算數</t>
    </r>
  </si>
  <si>
    <t>金額</t>
  </si>
  <si>
    <t>項目</t>
  </si>
  <si>
    <t>一、經常門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</si>
  <si>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歲入</t>
    </r>
  </si>
  <si>
    <t>　　　1.直接稅收入</t>
  </si>
  <si>
    <t>　　　2.間接稅收入</t>
  </si>
  <si>
    <t>　　　3.賦稅外收入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</si>
  <si>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歲出</t>
    </r>
  </si>
  <si>
    <t>　　　1.一般經常支出</t>
  </si>
  <si>
    <t>　　　2.債務利息及事務支出</t>
  </si>
  <si>
    <t>　　　3.預備金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</si>
  <si>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經常門賸餘</t>
    </r>
  </si>
  <si>
    <t>二、資本門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</si>
  <si>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歲入</t>
    </r>
  </si>
  <si>
    <t>　　　1.減少資產</t>
  </si>
  <si>
    <t>　　　2.收回投資</t>
  </si>
  <si>
    <t>　　　1.增置或擴充改良資產</t>
  </si>
  <si>
    <t>　　　2.增加投資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</si>
  <si>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資本門短差</t>
    </r>
  </si>
  <si>
    <t>三、歲入歲出餘絀</t>
  </si>
  <si>
    <t>百分比</t>
  </si>
  <si>
    <t>百分比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</si>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</sst>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#,##0.00_ "/>
    <numFmt numFmtId="179" formatCode="0.000_ "/>
  </numFmts>
  <fonts count="4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178" fontId="0" fillId="0" borderId="1" xfId="0" applyNumberFormat="1" applyFont="1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178" fontId="0" fillId="0" borderId="2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3" xfId="0" applyNumberForma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18" sqref="D18"/>
    </sheetView>
  </sheetViews>
  <sheetFormatPr defaultColWidth="9.140625" defaultRowHeight="21" customHeight="1"/>
  <cols>
    <col min="1" max="1" width="32.7109375" style="2" customWidth="1"/>
    <col min="2" max="2" width="14.7109375" style="3" customWidth="1"/>
    <col min="3" max="3" width="7.7109375" style="4" customWidth="1"/>
    <col min="4" max="4" width="14.7109375" style="3" customWidth="1"/>
    <col min="5" max="5" width="7.7109375" style="4" customWidth="1"/>
    <col min="6" max="6" width="14.7109375" style="3" customWidth="1"/>
    <col min="7" max="7" width="7.7109375" style="5" customWidth="1"/>
    <col min="8" max="16384" width="9.140625" style="1" customWidth="1"/>
  </cols>
  <sheetData>
    <row r="1" spans="1:7" s="16" customFormat="1" ht="19.5" customHeight="1">
      <c r="A1" s="13"/>
      <c r="B1" s="14"/>
      <c r="C1" s="15"/>
      <c r="D1" s="14"/>
      <c r="E1" s="15"/>
      <c r="F1" s="19" t="s">
        <v>0</v>
      </c>
      <c r="G1" s="19"/>
    </row>
    <row r="2" spans="1:7" s="18" customFormat="1" ht="19.5" customHeight="1">
      <c r="A2" s="20" t="s">
        <v>5</v>
      </c>
      <c r="B2" s="21" t="s">
        <v>1</v>
      </c>
      <c r="C2" s="20"/>
      <c r="D2" s="20" t="s">
        <v>2</v>
      </c>
      <c r="E2" s="20"/>
      <c r="F2" s="20" t="s">
        <v>3</v>
      </c>
      <c r="G2" s="20"/>
    </row>
    <row r="3" spans="1:7" s="18" customFormat="1" ht="19.5" customHeight="1">
      <c r="A3" s="20"/>
      <c r="B3" s="17" t="s">
        <v>4</v>
      </c>
      <c r="C3" s="17" t="s">
        <v>24</v>
      </c>
      <c r="D3" s="17" t="s">
        <v>4</v>
      </c>
      <c r="E3" s="17" t="s">
        <v>25</v>
      </c>
      <c r="F3" s="17" t="s">
        <v>4</v>
      </c>
      <c r="G3" s="17" t="s">
        <v>25</v>
      </c>
    </row>
    <row r="4" ht="21" customHeight="1">
      <c r="A4" s="2" t="s">
        <v>6</v>
      </c>
    </row>
    <row r="5" spans="1:7" ht="21" customHeight="1">
      <c r="A5" s="2" t="s">
        <v>7</v>
      </c>
      <c r="B5" s="6">
        <f>IF(SUM(B6,B7,B8)=0,"-",SUM(B6,B7,B8))</f>
        <v>21886417</v>
      </c>
      <c r="C5" s="7">
        <v>100</v>
      </c>
      <c r="D5" s="6">
        <f>IF(SUM(D6,D7,D8)=0,"-",SUM(D6,D7,D8))</f>
        <v>930107</v>
      </c>
      <c r="E5" s="7">
        <v>100</v>
      </c>
      <c r="F5" s="6">
        <f>IF(IF(B5="-","0",B5)+IF(D5="-","0",D5)=0,"-",IF(B5="-","0",B5)+IF(D5="-","0",D5))</f>
        <v>22816524</v>
      </c>
      <c r="G5" s="8">
        <v>100</v>
      </c>
    </row>
    <row r="6" spans="1:7" ht="21" customHeight="1">
      <c r="A6" s="2" t="s">
        <v>8</v>
      </c>
      <c r="B6" s="6">
        <v>3553519</v>
      </c>
      <c r="C6" s="7">
        <v>16.23</v>
      </c>
      <c r="D6" s="6" t="s">
        <v>27</v>
      </c>
      <c r="E6" s="6" t="s">
        <v>27</v>
      </c>
      <c r="F6" s="6">
        <f aca="true" t="shared" si="0" ref="F6:F23">IF(IF(B6="-","0",B6)+IF(D6="-","0",D6)=0,"-",IF(B6="-","0",B6)+IF(D6="-","0",D6))</f>
        <v>3553519</v>
      </c>
      <c r="G6" s="8">
        <f>IF(F6="-","-",(F6/F5)*100)</f>
        <v>15.574322363914856</v>
      </c>
    </row>
    <row r="7" spans="1:7" ht="21" customHeight="1">
      <c r="A7" s="2" t="s">
        <v>9</v>
      </c>
      <c r="B7" s="6">
        <v>4385395</v>
      </c>
      <c r="C7" s="7">
        <f>IF(B7="-","-",(B7/B5)*100)</f>
        <v>20.037062256467106</v>
      </c>
      <c r="D7" s="6" t="s">
        <v>27</v>
      </c>
      <c r="E7" s="6" t="s">
        <v>27</v>
      </c>
      <c r="F7" s="6">
        <f t="shared" si="0"/>
        <v>4385395</v>
      </c>
      <c r="G7" s="8">
        <f>IF(F7="-","-",(F7/F5)*100)</f>
        <v>19.220258966703256</v>
      </c>
    </row>
    <row r="8" spans="1:7" ht="21" customHeight="1">
      <c r="A8" s="2" t="s">
        <v>10</v>
      </c>
      <c r="B8" s="6">
        <v>13947503</v>
      </c>
      <c r="C8" s="7">
        <f>IF(B8="-","-",(B8/B5)*100)</f>
        <v>63.7267534471266</v>
      </c>
      <c r="D8" s="6">
        <f>926647+3460</f>
        <v>930107</v>
      </c>
      <c r="E8" s="7">
        <v>0</v>
      </c>
      <c r="F8" s="6">
        <f t="shared" si="0"/>
        <v>14877610</v>
      </c>
      <c r="G8" s="8">
        <f>IF(F8="-","-",(F8/F5)*100)</f>
        <v>65.20541866938188</v>
      </c>
    </row>
    <row r="9" spans="1:7" ht="21" customHeight="1">
      <c r="A9" s="2" t="s">
        <v>11</v>
      </c>
      <c r="B9" s="6">
        <f>IF(SUM(B10,B11,B12)=0,"-",SUM(B10,B11,B12))</f>
        <v>18536394</v>
      </c>
      <c r="C9" s="7">
        <v>100</v>
      </c>
      <c r="D9" s="6">
        <f>IF(SUM(D10,D11,D12)=0,"-",SUM(D10,D11,D12))</f>
        <v>198121</v>
      </c>
      <c r="E9" s="7">
        <v>100</v>
      </c>
      <c r="F9" s="6">
        <f t="shared" si="0"/>
        <v>18734515</v>
      </c>
      <c r="G9" s="8">
        <v>100</v>
      </c>
    </row>
    <row r="10" spans="1:7" ht="21" customHeight="1">
      <c r="A10" s="2" t="s">
        <v>12</v>
      </c>
      <c r="B10" s="6">
        <v>17999878</v>
      </c>
      <c r="C10" s="7">
        <v>97.1</v>
      </c>
      <c r="D10" s="6">
        <v>198121</v>
      </c>
      <c r="E10" s="7">
        <f>IF(D10="-","-",(D10/D9)*100)</f>
        <v>100</v>
      </c>
      <c r="F10" s="6">
        <f t="shared" si="0"/>
        <v>18197999</v>
      </c>
      <c r="G10" s="8">
        <f>IF(F10="-","-",(F10/F9)*100)</f>
        <v>97.13621622977696</v>
      </c>
    </row>
    <row r="11" spans="1:7" ht="21" customHeight="1">
      <c r="A11" s="2" t="s">
        <v>13</v>
      </c>
      <c r="B11" s="6">
        <v>525557</v>
      </c>
      <c r="C11" s="7">
        <f>IF(B11="-","-",(B11/B9)*100)</f>
        <v>2.8352709809685748</v>
      </c>
      <c r="D11" s="6" t="s">
        <v>27</v>
      </c>
      <c r="E11" s="7" t="str">
        <f>IF(D11="-","-",(D11/D9)*100)</f>
        <v>-</v>
      </c>
      <c r="F11" s="6">
        <f t="shared" si="0"/>
        <v>525557</v>
      </c>
      <c r="G11" s="8">
        <v>2.8</v>
      </c>
    </row>
    <row r="12" spans="1:7" ht="21" customHeight="1">
      <c r="A12" s="2" t="s">
        <v>14</v>
      </c>
      <c r="B12" s="6">
        <v>10959</v>
      </c>
      <c r="C12" s="7">
        <f>IF(B12="-","-",(B12/B9)*100)</f>
        <v>0.059121531404651845</v>
      </c>
      <c r="D12" s="6" t="s">
        <v>27</v>
      </c>
      <c r="E12" s="7" t="str">
        <f>IF(D12="-","-",(D12/D9)*100)</f>
        <v>-</v>
      </c>
      <c r="F12" s="6">
        <f t="shared" si="0"/>
        <v>10959</v>
      </c>
      <c r="G12" s="8">
        <f>IF(F12="-","-",(F12/F9)*100)</f>
        <v>0.05849631015267809</v>
      </c>
    </row>
    <row r="13" spans="1:7" ht="21" customHeight="1">
      <c r="A13" s="2" t="s">
        <v>15</v>
      </c>
      <c r="B13" s="6">
        <f>IF(SUM(B6,B7,B8)-SUM(B10,B11,B12)=0,"-",SUM(B6,B7,B8)-SUM(B10,B11,B12))</f>
        <v>3350023</v>
      </c>
      <c r="C13" s="7">
        <v>100</v>
      </c>
      <c r="D13" s="6">
        <f>IF(SUM(D6,D7,D8)-SUM(D10,D11,D12)=0,"-",SUM(D6,D7,D8)-SUM(D10,D11,D12))</f>
        <v>731986</v>
      </c>
      <c r="E13" s="7">
        <v>100</v>
      </c>
      <c r="F13" s="6">
        <f t="shared" si="0"/>
        <v>4082009</v>
      </c>
      <c r="G13" s="8">
        <v>100</v>
      </c>
    </row>
    <row r="14" spans="2:7" ht="21" customHeight="1">
      <c r="B14" s="6"/>
      <c r="C14" s="7"/>
      <c r="D14" s="6"/>
      <c r="E14" s="7"/>
      <c r="F14" s="6"/>
      <c r="G14" s="8"/>
    </row>
    <row r="15" spans="1:7" ht="21" customHeight="1">
      <c r="A15" s="2" t="s">
        <v>16</v>
      </c>
      <c r="B15" s="6"/>
      <c r="C15" s="7"/>
      <c r="D15" s="6"/>
      <c r="E15" s="7"/>
      <c r="F15" s="6"/>
      <c r="G15" s="8"/>
    </row>
    <row r="16" spans="1:7" ht="21" customHeight="1">
      <c r="A16" s="2" t="s">
        <v>17</v>
      </c>
      <c r="B16" s="6">
        <f>IF(SUM(B17,B18)=0,"-",SUM(B17,B18))</f>
        <v>1413583</v>
      </c>
      <c r="C16" s="7">
        <v>100</v>
      </c>
      <c r="D16" s="6">
        <f>IF(SUM(D17,D18)=0,"-",SUM(D17,D18))</f>
        <v>3546</v>
      </c>
      <c r="E16" s="7">
        <v>100</v>
      </c>
      <c r="F16" s="6">
        <f t="shared" si="0"/>
        <v>1417129</v>
      </c>
      <c r="G16" s="8">
        <v>100</v>
      </c>
    </row>
    <row r="17" spans="1:7" ht="21" customHeight="1">
      <c r="A17" s="2" t="s">
        <v>18</v>
      </c>
      <c r="B17" s="6">
        <v>1200000</v>
      </c>
      <c r="C17" s="7">
        <f>IF(B17="-","-",(B17/B16)*100)</f>
        <v>84.89066436141351</v>
      </c>
      <c r="D17" s="6">
        <v>3546</v>
      </c>
      <c r="E17" s="7">
        <f>IF(D17="-","-",(D17/D16)*100)</f>
        <v>100</v>
      </c>
      <c r="F17" s="6">
        <f t="shared" si="0"/>
        <v>1203546</v>
      </c>
      <c r="G17" s="8">
        <f>IF(F17="-","-",(F17/F16)*100)</f>
        <v>84.92847157880476</v>
      </c>
    </row>
    <row r="18" spans="1:7" ht="21" customHeight="1">
      <c r="A18" s="2" t="s">
        <v>19</v>
      </c>
      <c r="B18" s="6">
        <v>213583</v>
      </c>
      <c r="C18" s="7">
        <f>IF(B18="-","-",(B18/B16)*100)</f>
        <v>15.109335638586485</v>
      </c>
      <c r="D18" s="6" t="s">
        <v>26</v>
      </c>
      <c r="E18" s="7" t="str">
        <f>IF(D18="-","-",(D18/D16)*100)</f>
        <v>-</v>
      </c>
      <c r="F18" s="6">
        <f t="shared" si="0"/>
        <v>213583</v>
      </c>
      <c r="G18" s="8">
        <f>IF(F18="-","-",(F18/F16)*100)</f>
        <v>15.071528421195248</v>
      </c>
    </row>
    <row r="19" spans="1:7" ht="21" customHeight="1">
      <c r="A19" s="2" t="s">
        <v>11</v>
      </c>
      <c r="B19" s="6">
        <f>IF(SUM(B20,B21,B22)=0,"-",SUM(B20,B21,B22))</f>
        <v>4763606</v>
      </c>
      <c r="C19" s="7">
        <v>100</v>
      </c>
      <c r="D19" s="6">
        <f>D20</f>
        <v>790543</v>
      </c>
      <c r="E19" s="7">
        <v>100</v>
      </c>
      <c r="F19" s="6">
        <f t="shared" si="0"/>
        <v>5554149</v>
      </c>
      <c r="G19" s="8">
        <v>100</v>
      </c>
    </row>
    <row r="20" spans="1:7" ht="21" customHeight="1">
      <c r="A20" s="2" t="s">
        <v>20</v>
      </c>
      <c r="B20" s="6">
        <v>4470606</v>
      </c>
      <c r="C20" s="7">
        <f>IF(B20="-","-",(B20/B19)*100)</f>
        <v>93.84919743572411</v>
      </c>
      <c r="D20" s="6">
        <v>790543</v>
      </c>
      <c r="E20" s="7">
        <f>IF(D20="-","-",(D20/D19)*100)</f>
        <v>100</v>
      </c>
      <c r="F20" s="6">
        <f t="shared" si="0"/>
        <v>5261149</v>
      </c>
      <c r="G20" s="8">
        <f>IF(F20="-","-",(F20/F19)*100)</f>
        <v>94.72466439053039</v>
      </c>
    </row>
    <row r="21" spans="1:7" ht="21" customHeight="1">
      <c r="A21" s="2" t="s">
        <v>21</v>
      </c>
      <c r="B21" s="6" t="s">
        <v>26</v>
      </c>
      <c r="C21" s="7" t="str">
        <f>IF(B21="-","-",(B21/B19)*100)</f>
        <v>-</v>
      </c>
      <c r="D21" s="6" t="s">
        <v>26</v>
      </c>
      <c r="E21" s="7" t="str">
        <f>IF(D21="-","-",(D21/D19)*100)</f>
        <v>-</v>
      </c>
      <c r="F21" s="6" t="str">
        <f t="shared" si="0"/>
        <v>-</v>
      </c>
      <c r="G21" s="8" t="str">
        <f>IF(F21="-","-",(F21/F19)*100)</f>
        <v>-</v>
      </c>
    </row>
    <row r="22" spans="1:7" ht="21" customHeight="1">
      <c r="A22" s="2" t="s">
        <v>14</v>
      </c>
      <c r="B22" s="6">
        <v>293000</v>
      </c>
      <c r="C22" s="7">
        <f>IF(B22="-","-",(B22/B19)*100)</f>
        <v>6.150802564275887</v>
      </c>
      <c r="D22" s="6" t="s">
        <v>26</v>
      </c>
      <c r="E22" s="7" t="str">
        <f>IF(D22="-","-",(D22/D19)*100)</f>
        <v>-</v>
      </c>
      <c r="F22" s="6">
        <f t="shared" si="0"/>
        <v>293000</v>
      </c>
      <c r="G22" s="8">
        <f>IF(F22="-","-",(F22/F19)*100)</f>
        <v>5.275335609469606</v>
      </c>
    </row>
    <row r="23" spans="1:7" ht="21" customHeight="1">
      <c r="A23" s="2" t="s">
        <v>22</v>
      </c>
      <c r="B23" s="6">
        <f>IF(SUM(B17,B18)-SUM(B20,B21,B22)=0,"-",SUM(B17,B18)-SUM(B20,B21,B22))</f>
        <v>-3350023</v>
      </c>
      <c r="C23" s="7">
        <v>100</v>
      </c>
      <c r="D23" s="6">
        <f>IF(SUM(D17,D18)-SUM(D20,D21,D22)=0,"-",SUM(D17,D18)-SUM(D20,D21,D22))</f>
        <v>-786997</v>
      </c>
      <c r="E23" s="7">
        <v>100</v>
      </c>
      <c r="F23" s="6">
        <f t="shared" si="0"/>
        <v>-4137020</v>
      </c>
      <c r="G23" s="8">
        <v>100</v>
      </c>
    </row>
    <row r="24" spans="2:7" ht="21" customHeight="1">
      <c r="B24" s="6"/>
      <c r="C24" s="7"/>
      <c r="D24" s="6"/>
      <c r="E24" s="7"/>
      <c r="F24" s="6"/>
      <c r="G24" s="8"/>
    </row>
    <row r="25" spans="1:7" ht="21" customHeight="1">
      <c r="A25" s="2" t="s">
        <v>23</v>
      </c>
      <c r="B25" s="6" t="str">
        <f>IF((IF(B5="-","0",B5)+IF(B16="-","0",B16))-(IF(B9="-","0",B9)+IF(B19="-","0",B19))=0,"-",(IF(B5="-","0",B5)+IF(B16="-","0",B16))-(IF(B9="-","0",B9)+IF(B19="-","0",B19)))</f>
        <v>-</v>
      </c>
      <c r="C25" s="7">
        <v>100</v>
      </c>
      <c r="D25" s="6">
        <f>IF((IF(D5="-","0",D5)+IF(D16="-","0",D16))-(IF(D9="-","0",D9)+IF(D19="-","0",D19))=0,"-",(IF(D5="-","0",D5)+IF(D16="-","0",D16))-(IF(D9="-","0",D9)+IF(D19="-","0",D19)))</f>
        <v>-55011</v>
      </c>
      <c r="E25" s="7">
        <v>100</v>
      </c>
      <c r="F25" s="6">
        <f>IF(IF(B25="-","0",B25)+IF(D25="-","0",D25)=0,"-",IF(B25="-","0",B25)+IF(D25="-","0",D25))</f>
        <v>-55011</v>
      </c>
      <c r="G25" s="8">
        <v>100</v>
      </c>
    </row>
    <row r="26" spans="1:7" ht="240" customHeight="1">
      <c r="A26" s="9"/>
      <c r="B26" s="10"/>
      <c r="C26" s="11"/>
      <c r="D26" s="10"/>
      <c r="E26" s="11"/>
      <c r="F26" s="10"/>
      <c r="G26" s="12"/>
    </row>
  </sheetData>
  <mergeCells count="5">
    <mergeCell ref="F1:G1"/>
    <mergeCell ref="A2:A3"/>
    <mergeCell ref="B2:C2"/>
    <mergeCell ref="D2:E2"/>
    <mergeCell ref="F2:G2"/>
  </mergeCells>
  <printOptions horizontalCentered="1"/>
  <pageMargins left="0.3937007874015748" right="0.3937007874015748" top="1.220472440944882" bottom="0.5905511811023623" header="0.4724409448818898" footer="0.31496062992125984"/>
  <pageSetup firstPageNumber="1" useFirstPageNumber="1" horizontalDpi="600" verticalDpi="600" orientation="portrait" pageOrder="overThenDown" paperSize="9" r:id="rId1"/>
  <headerFooter alignWithMargins="0">
    <oddHeader>&amp;C&amp;18&amp;U雲林縣總預算&amp;12
&amp;22歲入歲出性質及餘絀簡明比較分析表&amp;12
&amp;U中華民國 　96 年度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Administrator</cp:lastModifiedBy>
  <cp:lastPrinted>2007-08-29T12:47:04Z</cp:lastPrinted>
  <dcterms:created xsi:type="dcterms:W3CDTF">2000-03-23T01:49:05Z</dcterms:created>
  <dcterms:modified xsi:type="dcterms:W3CDTF">2008-01-30T02:01:31Z</dcterms:modified>
  <cp:category/>
  <cp:version/>
  <cp:contentType/>
  <cp:contentStatus/>
</cp:coreProperties>
</file>