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共用區\104年高病原性禽流感案例\新聞稿\1041201\"/>
    </mc:Choice>
  </mc:AlternateContent>
  <bookViews>
    <workbookView xWindow="0" yWindow="0" windowWidth="18465" windowHeight="9900"/>
  </bookViews>
  <sheets>
    <sheet name="1124" sheetId="1" r:id="rId1"/>
  </sheets>
  <definedNames>
    <definedName name="_xlnm.Print_Area" localSheetId="0">'1124'!$A$1:$M$22</definedName>
  </definedNames>
  <calcPr calcId="152511"/>
</workbook>
</file>

<file path=xl/calcChain.xml><?xml version="1.0" encoding="utf-8"?>
<calcChain xmlns="http://schemas.openxmlformats.org/spreadsheetml/2006/main">
  <c r="K19" i="1" l="1"/>
  <c r="K18" i="1"/>
  <c r="M21" i="1" l="1"/>
  <c r="K21" i="1"/>
  <c r="K6" i="1" s="1"/>
  <c r="K15" i="1"/>
  <c r="K14" i="1"/>
  <c r="K13" i="1"/>
  <c r="K10" i="1"/>
  <c r="K8" i="1"/>
  <c r="K7" i="1"/>
  <c r="L6" i="1"/>
  <c r="B17" i="1" l="1"/>
  <c r="B18" i="1"/>
  <c r="B19" i="1"/>
  <c r="D19" i="1" s="1"/>
  <c r="B20" i="1"/>
  <c r="D20" i="1" s="1"/>
  <c r="B21" i="1"/>
  <c r="B11" i="1"/>
  <c r="B12" i="1"/>
  <c r="B13" i="1"/>
  <c r="B14" i="1"/>
  <c r="B15" i="1"/>
  <c r="B16" i="1"/>
  <c r="B9" i="1"/>
  <c r="B10" i="1"/>
  <c r="B8" i="1"/>
  <c r="B7" i="1"/>
  <c r="G6" i="1"/>
  <c r="M19" i="1"/>
  <c r="D9" i="1" l="1"/>
  <c r="D10" i="1"/>
  <c r="D11" i="1"/>
  <c r="D13" i="1"/>
  <c r="D14" i="1"/>
  <c r="D15" i="1"/>
  <c r="D16" i="1"/>
  <c r="D8" i="1"/>
  <c r="D7" i="1"/>
  <c r="D18" i="1"/>
  <c r="D17" i="1"/>
  <c r="D12" i="1"/>
  <c r="C6" i="1" l="1"/>
  <c r="B6" i="1" l="1"/>
  <c r="D6" i="1" s="1"/>
  <c r="M7" i="1" l="1"/>
  <c r="M8" i="1"/>
  <c r="M9" i="1"/>
  <c r="M10" i="1"/>
  <c r="M11" i="1"/>
  <c r="M12" i="1"/>
  <c r="M13" i="1"/>
  <c r="M14" i="1"/>
  <c r="M15" i="1"/>
  <c r="M16" i="1"/>
  <c r="M17" i="1"/>
  <c r="M18" i="1"/>
  <c r="I6" i="1" l="1"/>
  <c r="E6" i="1" l="1"/>
  <c r="J6" i="1"/>
  <c r="H6" i="1"/>
  <c r="F6" i="1"/>
  <c r="M6" i="1" l="1"/>
</calcChain>
</file>

<file path=xl/sharedStrings.xml><?xml version="1.0" encoding="utf-8"?>
<sst xmlns="http://schemas.openxmlformats.org/spreadsheetml/2006/main" count="38" uniqueCount="38">
  <si>
    <t>禽流感撲殺補償費發放情形統計</t>
    <phoneticPr fontId="1" type="noConversion"/>
  </si>
  <si>
    <t>單位：千元；場</t>
    <phoneticPr fontId="1" type="noConversion"/>
  </si>
  <si>
    <t>中央先行撥付金額</t>
    <phoneticPr fontId="1" type="noConversion"/>
  </si>
  <si>
    <t>縣市別</t>
    <phoneticPr fontId="1" type="noConversion"/>
  </si>
  <si>
    <t>撲殺補償
金額</t>
    <phoneticPr fontId="1" type="noConversion"/>
  </si>
  <si>
    <t>其他防
疫相關
經費</t>
    <phoneticPr fontId="1" type="noConversion"/>
  </si>
  <si>
    <t>總計</t>
    <phoneticPr fontId="1" type="noConversion"/>
  </si>
  <si>
    <t>桃園市</t>
  </si>
  <si>
    <t>新竹縣</t>
    <phoneticPr fontId="1" type="noConversion"/>
  </si>
  <si>
    <t>新竹市</t>
    <phoneticPr fontId="1" type="noConversion"/>
  </si>
  <si>
    <t>苗栗縣</t>
    <phoneticPr fontId="1" type="noConversion"/>
  </si>
  <si>
    <t>臺中市</t>
  </si>
  <si>
    <t>彰化縣</t>
  </si>
  <si>
    <t>南投縣</t>
    <phoneticPr fontId="1" type="noConversion"/>
  </si>
  <si>
    <t>雲林縣</t>
  </si>
  <si>
    <t>嘉義縣</t>
  </si>
  <si>
    <t>臺南市</t>
  </si>
  <si>
    <t>高雄市</t>
  </si>
  <si>
    <t>屏東縣</t>
  </si>
  <si>
    <t>臺東縣</t>
    <phoneticPr fontId="1" type="noConversion"/>
  </si>
  <si>
    <t>註：屠宰場不符撲殺補償費發放條件，故予扣除。</t>
    <phoneticPr fontId="1" type="noConversion"/>
  </si>
  <si>
    <t>已撲殺場數</t>
    <phoneticPr fontId="1" type="noConversion"/>
  </si>
  <si>
    <t>發放場佔撲殺場比率</t>
    <phoneticPr fontId="1" type="noConversion"/>
  </si>
  <si>
    <t>案例場已撲殺場數</t>
    <phoneticPr fontId="1" type="noConversion"/>
  </si>
  <si>
    <t>案例場周邊1公里監測陽性已撲殺場數</t>
    <phoneticPr fontId="1" type="noConversion"/>
  </si>
  <si>
    <t>全額發放</t>
    <phoneticPr fontId="1" type="noConversion"/>
  </si>
  <si>
    <t>場數</t>
    <phoneticPr fontId="1" type="noConversion"/>
  </si>
  <si>
    <t>已撥6成（含全額）</t>
    <phoneticPr fontId="1" type="noConversion"/>
  </si>
  <si>
    <t>合計
(1)+(2)</t>
  </si>
  <si>
    <t>前15次累計
已撥金額 
 (1)</t>
    <phoneticPr fontId="1" type="noConversion"/>
  </si>
  <si>
    <t>實際發放予農民
累計金額及場數</t>
    <phoneticPr fontId="1" type="noConversion"/>
  </si>
  <si>
    <r>
      <t xml:space="preserve">註：
</t>
    </r>
    <r>
      <rPr>
        <b/>
        <sz val="12"/>
        <color indexed="8"/>
        <rFont val="標楷體"/>
        <family val="4"/>
        <charset val="136"/>
      </rPr>
      <t>1.臺南市已撥15,000千元給漁業科辦理水生動物撲殺補償費。
2.臺南市已撥全額發放6場蛋品銷毀補償費約599千元。</t>
    </r>
    <r>
      <rPr>
        <sz val="12"/>
        <color indexed="8"/>
        <rFont val="標楷體"/>
        <family val="4"/>
        <charset val="136"/>
      </rPr>
      <t xml:space="preserve">
3.</t>
    </r>
    <r>
      <rPr>
        <b/>
        <sz val="12"/>
        <color indexed="8"/>
        <rFont val="標楷體"/>
        <family val="4"/>
        <charset val="136"/>
      </rPr>
      <t>嘉義縣2場水生動物撲殺補償費已全額發放。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標楷體"/>
        <family val="4"/>
        <charset val="136"/>
      </rPr>
      <t>4.彰化縣已撥全額發放3場蛋品銷毀補償費約256千元。
5.高雄市及屏東縣繳回補償費溢撥款共94,646千元。
6.臺中市、彰化縣及南投縣繳回補償費溢撥款共14,952千元</t>
    </r>
    <r>
      <rPr>
        <sz val="12"/>
        <color indexed="8"/>
        <rFont val="標楷體"/>
        <family val="4"/>
        <charset val="136"/>
      </rPr>
      <t xml:space="preserve">
7.案例場周邊1公里監測陽性已撲殺場部分為近期撲殺，尚在審查當中。
</t>
    </r>
    <phoneticPr fontId="1" type="noConversion"/>
  </si>
  <si>
    <t>總金額</t>
    <phoneticPr fontId="1" type="noConversion"/>
  </si>
  <si>
    <t>防疫處置費</t>
    <phoneticPr fontId="1" type="noConversion"/>
  </si>
  <si>
    <t>宜蘭縣</t>
    <phoneticPr fontId="1" type="noConversion"/>
  </si>
  <si>
    <t>花蓮縣</t>
    <phoneticPr fontId="1" type="noConversion"/>
  </si>
  <si>
    <t>11/09撥付
金額(防疫處置費)
(2)</t>
    <phoneticPr fontId="1" type="noConversion"/>
  </si>
  <si>
    <t>截至 104年11月30日 18:00止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</si>
</sst>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#"/>
    <numFmt numFmtId="177" formatCode="0.0_);[Red]\(0.0\)"/>
  </numFmts>
  <fonts count="1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 tint="4.9989318521683403E-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 indent="5"/>
    </xf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3" fontId="9" fillId="0" borderId="6" xfId="0" applyNumberFormat="1" applyFont="1" applyFill="1" applyBorder="1">
      <alignment vertical="center"/>
    </xf>
    <xf numFmtId="3" fontId="10" fillId="0" borderId="6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>
      <alignment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right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177" fontId="10" fillId="0" borderId="7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0" fillId="0" borderId="27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12" fillId="0" borderId="30" xfId="0" applyFont="1" applyBorder="1" applyAlignment="1">
      <alignment horizontal="center" vertical="center" wrapText="1"/>
    </xf>
    <xf numFmtId="3" fontId="10" fillId="0" borderId="4" xfId="0" applyNumberFormat="1" applyFont="1" applyFill="1" applyBorder="1">
      <alignment vertical="center"/>
    </xf>
    <xf numFmtId="3" fontId="15" fillId="0" borderId="6" xfId="0" applyNumberFormat="1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right" vertical="center"/>
    </xf>
    <xf numFmtId="176" fontId="3" fillId="0" borderId="10" xfId="0" applyNumberFormat="1" applyFont="1" applyFill="1" applyBorder="1">
      <alignment vertical="center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6" fontId="10" fillId="0" borderId="7" xfId="0" applyNumberFormat="1" applyFont="1" applyFill="1" applyBorder="1" applyAlignment="1">
      <alignment horizontal="right" vertical="center" wrapText="1"/>
    </xf>
    <xf numFmtId="176" fontId="10" fillId="0" borderId="11" xfId="0" applyNumberFormat="1" applyFont="1" applyFill="1" applyBorder="1" applyAlignment="1">
      <alignment horizontal="right" vertical="center" wrapText="1"/>
    </xf>
    <xf numFmtId="176" fontId="3" fillId="0" borderId="9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3" fontId="11" fillId="0" borderId="23" xfId="0" applyNumberFormat="1" applyFont="1" applyFill="1" applyBorder="1" applyAlignment="1">
      <alignment horizontal="right" vertical="center" wrapText="1"/>
    </xf>
    <xf numFmtId="3" fontId="16" fillId="0" borderId="23" xfId="0" applyNumberFormat="1" applyFont="1" applyFill="1" applyBorder="1" applyAlignment="1">
      <alignment horizontal="right" vertical="center" wrapText="1"/>
    </xf>
    <xf numFmtId="3" fontId="11" fillId="0" borderId="28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16" fillId="0" borderId="11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6" fillId="0" borderId="16" xfId="0" applyNumberFormat="1" applyFont="1" applyFill="1" applyBorder="1" applyAlignment="1">
      <alignment horizontal="right" vertical="center" wrapText="1"/>
    </xf>
    <xf numFmtId="41" fontId="11" fillId="0" borderId="11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2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9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83819</xdr:colOff>
      <xdr:row>6</xdr:row>
      <xdr:rowOff>83820</xdr:rowOff>
    </xdr:from>
    <xdr:to>
      <xdr:col>10</xdr:col>
      <xdr:colOff>1009650</xdr:colOff>
      <xdr:row>6</xdr:row>
      <xdr:rowOff>320040</xdr:rowOff>
    </xdr:to>
    <xdr:sp macro="" textlink="">
      <xdr:nvSpPr>
        <xdr:cNvPr id="14" name="文字方塊 13"/>
        <xdr:cNvSpPr txBox="1"/>
      </xdr:nvSpPr>
      <xdr:spPr>
        <a:xfrm>
          <a:off x="6246494" y="3284220"/>
          <a:ext cx="9258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15" name="文字方塊 14"/>
        <xdr:cNvSpPr txBox="1"/>
      </xdr:nvSpPr>
      <xdr:spPr>
        <a:xfrm>
          <a:off x="6659879" y="3394710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16" name="文字方塊 15"/>
        <xdr:cNvSpPr txBox="1"/>
      </xdr:nvSpPr>
      <xdr:spPr>
        <a:xfrm>
          <a:off x="6667499" y="4351020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17" name="文字方塊 16"/>
        <xdr:cNvSpPr txBox="1"/>
      </xdr:nvSpPr>
      <xdr:spPr>
        <a:xfrm>
          <a:off x="6667499" y="5888355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18" name="文字方塊 17"/>
        <xdr:cNvSpPr txBox="1"/>
      </xdr:nvSpPr>
      <xdr:spPr>
        <a:xfrm>
          <a:off x="6621780" y="6898005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45719</xdr:colOff>
      <xdr:row>17</xdr:row>
      <xdr:rowOff>182880</xdr:rowOff>
    </xdr:from>
    <xdr:to>
      <xdr:col>10</xdr:col>
      <xdr:colOff>857250</xdr:colOff>
      <xdr:row>17</xdr:row>
      <xdr:rowOff>419100</xdr:rowOff>
    </xdr:to>
    <xdr:sp macro="" textlink="">
      <xdr:nvSpPr>
        <xdr:cNvPr id="19" name="文字方塊 18"/>
        <xdr:cNvSpPr txBox="1"/>
      </xdr:nvSpPr>
      <xdr:spPr>
        <a:xfrm>
          <a:off x="6637019" y="8412480"/>
          <a:ext cx="8115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8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76199</xdr:colOff>
      <xdr:row>5</xdr:row>
      <xdr:rowOff>45720</xdr:rowOff>
    </xdr:from>
    <xdr:to>
      <xdr:col>10</xdr:col>
      <xdr:colOff>1000125</xdr:colOff>
      <xdr:row>5</xdr:row>
      <xdr:rowOff>257175</xdr:rowOff>
    </xdr:to>
    <xdr:sp macro="" textlink="">
      <xdr:nvSpPr>
        <xdr:cNvPr id="20" name="文字方塊 19"/>
        <xdr:cNvSpPr txBox="1"/>
      </xdr:nvSpPr>
      <xdr:spPr>
        <a:xfrm>
          <a:off x="6238874" y="2693670"/>
          <a:ext cx="923926" cy="211455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21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13" name="文字方塊 12"/>
        <xdr:cNvSpPr txBox="1"/>
      </xdr:nvSpPr>
      <xdr:spPr>
        <a:xfrm>
          <a:off x="6259286" y="6926037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22" name="文字方塊 21"/>
        <xdr:cNvSpPr txBox="1"/>
      </xdr:nvSpPr>
      <xdr:spPr>
        <a:xfrm>
          <a:off x="62388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57150</xdr:colOff>
      <xdr:row>5</xdr:row>
      <xdr:rowOff>276225</xdr:rowOff>
    </xdr:from>
    <xdr:to>
      <xdr:col>10</xdr:col>
      <xdr:colOff>1143000</xdr:colOff>
      <xdr:row>5</xdr:row>
      <xdr:rowOff>512445</xdr:rowOff>
    </xdr:to>
    <xdr:sp macro="" textlink="">
      <xdr:nvSpPr>
        <xdr:cNvPr id="23" name="文字方塊 22"/>
        <xdr:cNvSpPr txBox="1"/>
      </xdr:nvSpPr>
      <xdr:spPr>
        <a:xfrm>
          <a:off x="6219825" y="2924175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28" name="文字方塊 27"/>
        <xdr:cNvSpPr txBox="1"/>
      </xdr:nvSpPr>
      <xdr:spPr>
        <a:xfrm>
          <a:off x="5783579" y="3954780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29" name="文字方塊 28"/>
        <xdr:cNvSpPr txBox="1"/>
      </xdr:nvSpPr>
      <xdr:spPr>
        <a:xfrm>
          <a:off x="5791199" y="4922520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30" name="文字方塊 29"/>
        <xdr:cNvSpPr txBox="1"/>
      </xdr:nvSpPr>
      <xdr:spPr>
        <a:xfrm>
          <a:off x="5791199" y="647700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31" name="文字方塊 30"/>
        <xdr:cNvSpPr txBox="1"/>
      </xdr:nvSpPr>
      <xdr:spPr>
        <a:xfrm>
          <a:off x="5745480" y="74980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37" name="文字方塊 36"/>
        <xdr:cNvSpPr txBox="1"/>
      </xdr:nvSpPr>
      <xdr:spPr>
        <a:xfrm>
          <a:off x="5783036" y="6981554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38" name="文字方塊 37"/>
        <xdr:cNvSpPr txBox="1"/>
      </xdr:nvSpPr>
      <xdr:spPr>
        <a:xfrm>
          <a:off x="5791200" y="3516630"/>
          <a:ext cx="1085850" cy="241935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24" name="文字方塊 23"/>
        <xdr:cNvSpPr txBox="1"/>
      </xdr:nvSpPr>
      <xdr:spPr>
        <a:xfrm>
          <a:off x="6688454" y="3918585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25" name="文字方塊 24"/>
        <xdr:cNvSpPr txBox="1"/>
      </xdr:nvSpPr>
      <xdr:spPr>
        <a:xfrm>
          <a:off x="6696074" y="4874895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26" name="文字方塊 25"/>
        <xdr:cNvSpPr txBox="1"/>
      </xdr:nvSpPr>
      <xdr:spPr>
        <a:xfrm>
          <a:off x="6696074" y="641223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32" name="文字方塊 31"/>
        <xdr:cNvSpPr txBox="1"/>
      </xdr:nvSpPr>
      <xdr:spPr>
        <a:xfrm>
          <a:off x="6650355" y="74218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35" name="文字方塊 34"/>
        <xdr:cNvSpPr txBox="1"/>
      </xdr:nvSpPr>
      <xdr:spPr>
        <a:xfrm>
          <a:off x="6687911" y="6911069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36" name="文字方塊 35"/>
        <xdr:cNvSpPr txBox="1"/>
      </xdr:nvSpPr>
      <xdr:spPr>
        <a:xfrm>
          <a:off x="66960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57150</xdr:colOff>
      <xdr:row>5</xdr:row>
      <xdr:rowOff>276225</xdr:rowOff>
    </xdr:from>
    <xdr:to>
      <xdr:col>10</xdr:col>
      <xdr:colOff>1143000</xdr:colOff>
      <xdr:row>5</xdr:row>
      <xdr:rowOff>512445</xdr:rowOff>
    </xdr:to>
    <xdr:sp macro="" textlink="">
      <xdr:nvSpPr>
        <xdr:cNvPr id="39" name="文字方塊 38"/>
        <xdr:cNvSpPr txBox="1"/>
      </xdr:nvSpPr>
      <xdr:spPr>
        <a:xfrm>
          <a:off x="6677025" y="2924175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40" name="文字方塊 39"/>
        <xdr:cNvSpPr txBox="1"/>
      </xdr:nvSpPr>
      <xdr:spPr>
        <a:xfrm>
          <a:off x="6688454" y="3918585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41" name="文字方塊 40"/>
        <xdr:cNvSpPr txBox="1"/>
      </xdr:nvSpPr>
      <xdr:spPr>
        <a:xfrm>
          <a:off x="6696074" y="4874895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42" name="文字方塊 41"/>
        <xdr:cNvSpPr txBox="1"/>
      </xdr:nvSpPr>
      <xdr:spPr>
        <a:xfrm>
          <a:off x="6696074" y="641223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43" name="文字方塊 42"/>
        <xdr:cNvSpPr txBox="1"/>
      </xdr:nvSpPr>
      <xdr:spPr>
        <a:xfrm>
          <a:off x="6650355" y="74218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44" name="文字方塊 43"/>
        <xdr:cNvSpPr txBox="1"/>
      </xdr:nvSpPr>
      <xdr:spPr>
        <a:xfrm>
          <a:off x="6687911" y="6911069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45" name="文字方塊 44"/>
        <xdr:cNvSpPr txBox="1"/>
      </xdr:nvSpPr>
      <xdr:spPr>
        <a:xfrm>
          <a:off x="66960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56029</xdr:colOff>
      <xdr:row>18</xdr:row>
      <xdr:rowOff>224118</xdr:rowOff>
    </xdr:from>
    <xdr:to>
      <xdr:col>10</xdr:col>
      <xdr:colOff>939949</xdr:colOff>
      <xdr:row>18</xdr:row>
      <xdr:rowOff>460338</xdr:rowOff>
    </xdr:to>
    <xdr:sp macro="" textlink="">
      <xdr:nvSpPr>
        <xdr:cNvPr id="46" name="文字方塊 45"/>
        <xdr:cNvSpPr txBox="1"/>
      </xdr:nvSpPr>
      <xdr:spPr>
        <a:xfrm>
          <a:off x="6675904" y="9482418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56029</xdr:colOff>
      <xdr:row>20</xdr:row>
      <xdr:rowOff>224118</xdr:rowOff>
    </xdr:from>
    <xdr:to>
      <xdr:col>10</xdr:col>
      <xdr:colOff>939949</xdr:colOff>
      <xdr:row>20</xdr:row>
      <xdr:rowOff>460338</xdr:rowOff>
    </xdr:to>
    <xdr:sp macro="" textlink="">
      <xdr:nvSpPr>
        <xdr:cNvPr id="47" name="文字方塊 46"/>
        <xdr:cNvSpPr txBox="1"/>
      </xdr:nvSpPr>
      <xdr:spPr>
        <a:xfrm>
          <a:off x="6675904" y="9987243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11</xdr:row>
      <xdr:rowOff>152400</xdr:rowOff>
    </xdr:from>
    <xdr:to>
      <xdr:col>10</xdr:col>
      <xdr:colOff>1051560</xdr:colOff>
      <xdr:row>11</xdr:row>
      <xdr:rowOff>403860</xdr:rowOff>
    </xdr:to>
    <xdr:sp macro="" textlink="">
      <xdr:nvSpPr>
        <xdr:cNvPr id="33" name="文字方塊 32"/>
        <xdr:cNvSpPr txBox="1"/>
      </xdr:nvSpPr>
      <xdr:spPr>
        <a:xfrm>
          <a:off x="5844540" y="5935980"/>
          <a:ext cx="1021080" cy="25146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種畜繁殖場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tabSelected="1" topLeftCell="C1" zoomScaleNormal="100" workbookViewId="0">
      <selection activeCell="M7" sqref="M7"/>
    </sheetView>
  </sheetViews>
  <sheetFormatPr defaultRowHeight="16.5"/>
  <cols>
    <col min="1" max="1" width="10.25" style="1" customWidth="1"/>
    <col min="2" max="2" width="15.5" customWidth="1"/>
    <col min="3" max="3" width="11.125" customWidth="1"/>
    <col min="4" max="4" width="15.5" customWidth="1"/>
    <col min="5" max="5" width="13.25" hidden="1" customWidth="1"/>
    <col min="6" max="7" width="9.25" hidden="1" customWidth="1"/>
    <col min="8" max="8" width="15.25" customWidth="1"/>
    <col min="9" max="9" width="11.25" customWidth="1"/>
    <col min="10" max="10" width="6.125" customWidth="1"/>
    <col min="11" max="11" width="19.625" customWidth="1"/>
    <col min="12" max="12" width="12.875" customWidth="1"/>
    <col min="13" max="13" width="10.875" customWidth="1"/>
  </cols>
  <sheetData>
    <row r="1" spans="1:13" ht="2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36.6" customHeight="1" thickBot="1">
      <c r="A2" s="6"/>
      <c r="B2" s="78" t="s">
        <v>37</v>
      </c>
      <c r="C2" s="78"/>
      <c r="D2" s="78"/>
      <c r="E2" s="78"/>
      <c r="F2" s="78"/>
      <c r="G2" s="78"/>
      <c r="H2" s="78"/>
      <c r="I2" s="78"/>
      <c r="J2" s="78"/>
      <c r="K2" s="78"/>
      <c r="M2" s="7" t="s">
        <v>1</v>
      </c>
    </row>
    <row r="3" spans="1:13" ht="49.9" customHeight="1" thickTop="1" thickBot="1">
      <c r="A3" s="16"/>
      <c r="B3" s="79" t="s">
        <v>2</v>
      </c>
      <c r="C3" s="80"/>
      <c r="D3" s="80"/>
      <c r="E3" s="80"/>
      <c r="F3" s="80"/>
      <c r="G3" s="81"/>
      <c r="H3" s="66" t="s">
        <v>30</v>
      </c>
      <c r="I3" s="67"/>
      <c r="J3" s="68"/>
      <c r="K3" s="69" t="s">
        <v>21</v>
      </c>
      <c r="L3" s="70"/>
      <c r="M3" s="76" t="s">
        <v>22</v>
      </c>
    </row>
    <row r="4" spans="1:13" ht="61.15" customHeight="1" thickTop="1">
      <c r="A4" s="8" t="s">
        <v>3</v>
      </c>
      <c r="B4" s="60" t="s">
        <v>29</v>
      </c>
      <c r="C4" s="60" t="s">
        <v>36</v>
      </c>
      <c r="D4" s="60" t="s">
        <v>28</v>
      </c>
      <c r="E4" s="9" t="s">
        <v>4</v>
      </c>
      <c r="F4" s="18" t="s">
        <v>5</v>
      </c>
      <c r="G4" s="57" t="s">
        <v>33</v>
      </c>
      <c r="H4" s="73" t="s">
        <v>32</v>
      </c>
      <c r="I4" s="71" t="s">
        <v>26</v>
      </c>
      <c r="J4" s="72"/>
      <c r="K4" s="75" t="s">
        <v>23</v>
      </c>
      <c r="L4" s="76" t="s">
        <v>24</v>
      </c>
      <c r="M4" s="77"/>
    </row>
    <row r="5" spans="1:13" ht="41.25" customHeight="1">
      <c r="A5" s="8"/>
      <c r="B5" s="61"/>
      <c r="C5" s="61"/>
      <c r="D5" s="61"/>
      <c r="E5" s="25"/>
      <c r="F5" s="26"/>
      <c r="G5" s="53"/>
      <c r="H5" s="74"/>
      <c r="I5" s="27" t="s">
        <v>27</v>
      </c>
      <c r="J5" s="30" t="s">
        <v>25</v>
      </c>
      <c r="K5" s="74"/>
      <c r="L5" s="61"/>
      <c r="M5" s="61"/>
    </row>
    <row r="6" spans="1:13" ht="43.9" customHeight="1" thickBot="1">
      <c r="A6" s="10" t="s">
        <v>6</v>
      </c>
      <c r="B6" s="31">
        <f>SUM(B7:B21)</f>
        <v>1582508</v>
      </c>
      <c r="C6" s="31">
        <f>SUM(C7:C21)</f>
        <v>61541</v>
      </c>
      <c r="D6" s="31">
        <f>B6+C6</f>
        <v>1644049</v>
      </c>
      <c r="E6" s="11">
        <f>SUM(E7:E21)</f>
        <v>1538235</v>
      </c>
      <c r="F6" s="19">
        <f>SUM(F7:F21)</f>
        <v>44273</v>
      </c>
      <c r="G6" s="54">
        <f>SUM(G7:G21)</f>
        <v>0</v>
      </c>
      <c r="H6" s="23">
        <f>SUM(H7:H22)</f>
        <v>1438533</v>
      </c>
      <c r="I6" s="29">
        <f>SUM(I7:I22)</f>
        <v>904</v>
      </c>
      <c r="J6" s="28">
        <f>SUM(J7:J22)</f>
        <v>900</v>
      </c>
      <c r="K6" s="32">
        <f>SUM(K7:K21)</f>
        <v>942</v>
      </c>
      <c r="L6" s="12">
        <f>SUM(L7:L21)</f>
        <v>47</v>
      </c>
      <c r="M6" s="17">
        <f>I6/(L6+K6)*100</f>
        <v>91.405460060667338</v>
      </c>
    </row>
    <row r="7" spans="1:13" ht="40.15" customHeight="1" thickTop="1">
      <c r="A7" s="13" t="s">
        <v>7</v>
      </c>
      <c r="B7" s="37">
        <f>E7+F7+G7</f>
        <v>23847</v>
      </c>
      <c r="C7" s="35">
        <v>1854</v>
      </c>
      <c r="D7" s="38">
        <f>B7+C7</f>
        <v>25701</v>
      </c>
      <c r="E7" s="40">
        <v>22125</v>
      </c>
      <c r="F7" s="42">
        <v>1722</v>
      </c>
      <c r="G7" s="55"/>
      <c r="H7" s="51">
        <v>24583</v>
      </c>
      <c r="I7" s="45">
        <v>6</v>
      </c>
      <c r="J7" s="52">
        <v>6</v>
      </c>
      <c r="K7" s="20">
        <f>9-4</f>
        <v>5</v>
      </c>
      <c r="L7" s="20">
        <v>1</v>
      </c>
      <c r="M7" s="24">
        <f t="shared" ref="M7:M21" si="0">I7/(L7+K7)*100</f>
        <v>100</v>
      </c>
    </row>
    <row r="8" spans="1:13" ht="40.15" customHeight="1">
      <c r="A8" s="13" t="s">
        <v>8</v>
      </c>
      <c r="B8" s="37">
        <f>E8+F8+G8</f>
        <v>15890</v>
      </c>
      <c r="C8" s="35">
        <v>1738</v>
      </c>
      <c r="D8" s="39">
        <f>SUM(B8:C8)</f>
        <v>17628</v>
      </c>
      <c r="E8" s="34">
        <v>14309</v>
      </c>
      <c r="F8" s="41">
        <v>1581</v>
      </c>
      <c r="G8" s="56"/>
      <c r="H8" s="48">
        <v>15899</v>
      </c>
      <c r="I8" s="46">
        <v>10</v>
      </c>
      <c r="J8" s="43">
        <v>10</v>
      </c>
      <c r="K8" s="21">
        <f>8-1</f>
        <v>7</v>
      </c>
      <c r="L8" s="21">
        <v>3</v>
      </c>
      <c r="M8" s="15">
        <f t="shared" si="0"/>
        <v>100</v>
      </c>
    </row>
    <row r="9" spans="1:13" ht="40.15" customHeight="1">
      <c r="A9" s="13" t="s">
        <v>9</v>
      </c>
      <c r="B9" s="37">
        <f t="shared" ref="B9:B21" si="1">E9+F9+G9</f>
        <v>258</v>
      </c>
      <c r="C9" s="35"/>
      <c r="D9" s="39">
        <f t="shared" ref="D9:D18" si="2">SUM(B9:C9)</f>
        <v>258</v>
      </c>
      <c r="E9" s="34">
        <v>43</v>
      </c>
      <c r="F9" s="41">
        <v>215</v>
      </c>
      <c r="G9" s="56"/>
      <c r="H9" s="48">
        <v>75</v>
      </c>
      <c r="I9" s="46">
        <v>1</v>
      </c>
      <c r="J9" s="43">
        <v>1</v>
      </c>
      <c r="K9" s="21">
        <v>1</v>
      </c>
      <c r="L9" s="21">
        <v>0</v>
      </c>
      <c r="M9" s="15">
        <f t="shared" si="0"/>
        <v>100</v>
      </c>
    </row>
    <row r="10" spans="1:13" ht="40.15" customHeight="1">
      <c r="A10" s="13" t="s">
        <v>10</v>
      </c>
      <c r="B10" s="37">
        <f t="shared" si="1"/>
        <v>2965</v>
      </c>
      <c r="C10" s="35">
        <v>665</v>
      </c>
      <c r="D10" s="39">
        <f t="shared" si="2"/>
        <v>3630</v>
      </c>
      <c r="E10" s="34">
        <v>1283</v>
      </c>
      <c r="F10" s="41">
        <v>1682</v>
      </c>
      <c r="G10" s="56"/>
      <c r="H10" s="48">
        <v>1095</v>
      </c>
      <c r="I10" s="46">
        <v>2</v>
      </c>
      <c r="J10" s="43">
        <v>2</v>
      </c>
      <c r="K10" s="21">
        <f>2-1</f>
        <v>1</v>
      </c>
      <c r="L10" s="21">
        <v>1</v>
      </c>
      <c r="M10" s="15">
        <f t="shared" si="0"/>
        <v>100</v>
      </c>
    </row>
    <row r="11" spans="1:13" ht="40.15" customHeight="1">
      <c r="A11" s="14" t="s">
        <v>11</v>
      </c>
      <c r="B11" s="37">
        <f t="shared" si="1"/>
        <v>6878</v>
      </c>
      <c r="C11" s="36"/>
      <c r="D11" s="39">
        <f t="shared" si="2"/>
        <v>6878</v>
      </c>
      <c r="E11" s="34">
        <v>4665</v>
      </c>
      <c r="F11" s="41">
        <v>2213</v>
      </c>
      <c r="G11" s="56"/>
      <c r="H11" s="48">
        <v>5183</v>
      </c>
      <c r="I11" s="46">
        <v>7</v>
      </c>
      <c r="J11" s="43">
        <v>7</v>
      </c>
      <c r="K11" s="21">
        <v>7</v>
      </c>
      <c r="L11" s="21">
        <v>0</v>
      </c>
      <c r="M11" s="15">
        <f t="shared" si="0"/>
        <v>100</v>
      </c>
    </row>
    <row r="12" spans="1:13" ht="40.15" customHeight="1">
      <c r="A12" s="14" t="s">
        <v>12</v>
      </c>
      <c r="B12" s="37">
        <f t="shared" si="1"/>
        <v>125790</v>
      </c>
      <c r="C12" s="36"/>
      <c r="D12" s="39">
        <f t="shared" si="2"/>
        <v>125790</v>
      </c>
      <c r="E12" s="34">
        <v>119610</v>
      </c>
      <c r="F12" s="41">
        <v>6180</v>
      </c>
      <c r="G12" s="56"/>
      <c r="H12" s="48">
        <v>111409</v>
      </c>
      <c r="I12" s="46">
        <v>69</v>
      </c>
      <c r="J12" s="43">
        <v>69</v>
      </c>
      <c r="K12" s="21">
        <v>69</v>
      </c>
      <c r="L12" s="21">
        <v>7</v>
      </c>
      <c r="M12" s="15">
        <f t="shared" si="0"/>
        <v>90.789473684210535</v>
      </c>
    </row>
    <row r="13" spans="1:13" ht="40.15" customHeight="1">
      <c r="A13" s="14" t="s">
        <v>13</v>
      </c>
      <c r="B13" s="37">
        <f t="shared" si="1"/>
        <v>34502</v>
      </c>
      <c r="C13" s="36">
        <v>4910</v>
      </c>
      <c r="D13" s="39">
        <f t="shared" si="2"/>
        <v>39412</v>
      </c>
      <c r="E13" s="34">
        <v>32585</v>
      </c>
      <c r="F13" s="41">
        <v>1917</v>
      </c>
      <c r="G13" s="56"/>
      <c r="H13" s="48">
        <v>36206</v>
      </c>
      <c r="I13" s="46">
        <v>8</v>
      </c>
      <c r="J13" s="43">
        <v>8</v>
      </c>
      <c r="K13" s="21">
        <f>7-2</f>
        <v>5</v>
      </c>
      <c r="L13" s="21">
        <v>4</v>
      </c>
      <c r="M13" s="15">
        <f t="shared" si="0"/>
        <v>88.888888888888886</v>
      </c>
    </row>
    <row r="14" spans="1:13" ht="40.15" customHeight="1">
      <c r="A14" s="14" t="s">
        <v>14</v>
      </c>
      <c r="B14" s="37">
        <f t="shared" si="1"/>
        <v>715922</v>
      </c>
      <c r="C14" s="36"/>
      <c r="D14" s="39">
        <f t="shared" si="2"/>
        <v>715922</v>
      </c>
      <c r="E14" s="34">
        <v>708000</v>
      </c>
      <c r="F14" s="41">
        <v>7922</v>
      </c>
      <c r="G14" s="56"/>
      <c r="H14" s="48">
        <v>593706</v>
      </c>
      <c r="I14" s="46">
        <v>400</v>
      </c>
      <c r="J14" s="43">
        <v>400</v>
      </c>
      <c r="K14" s="33">
        <f>448-3</f>
        <v>445</v>
      </c>
      <c r="L14" s="59">
        <v>10</v>
      </c>
      <c r="M14" s="15">
        <f t="shared" si="0"/>
        <v>87.912087912087912</v>
      </c>
    </row>
    <row r="15" spans="1:13" ht="40.15" customHeight="1">
      <c r="A15" s="14" t="s">
        <v>15</v>
      </c>
      <c r="B15" s="37">
        <f t="shared" si="1"/>
        <v>216283</v>
      </c>
      <c r="C15" s="36">
        <v>15337</v>
      </c>
      <c r="D15" s="39">
        <f t="shared" si="2"/>
        <v>231620</v>
      </c>
      <c r="E15" s="34">
        <v>212647</v>
      </c>
      <c r="F15" s="41">
        <v>3636</v>
      </c>
      <c r="G15" s="56"/>
      <c r="H15" s="48">
        <v>210309</v>
      </c>
      <c r="I15" s="46">
        <v>101</v>
      </c>
      <c r="J15" s="43">
        <v>97</v>
      </c>
      <c r="K15" s="21">
        <f>102-1</f>
        <v>101</v>
      </c>
      <c r="L15" s="21">
        <v>2</v>
      </c>
      <c r="M15" s="15">
        <f t="shared" si="0"/>
        <v>98.05825242718447</v>
      </c>
    </row>
    <row r="16" spans="1:13" ht="40.15" customHeight="1">
      <c r="A16" s="14" t="s">
        <v>16</v>
      </c>
      <c r="B16" s="37">
        <f t="shared" si="1"/>
        <v>169980</v>
      </c>
      <c r="C16" s="36">
        <v>35055</v>
      </c>
      <c r="D16" s="39">
        <f t="shared" si="2"/>
        <v>205035</v>
      </c>
      <c r="E16" s="34">
        <v>164574</v>
      </c>
      <c r="F16" s="41">
        <v>5406</v>
      </c>
      <c r="G16" s="56"/>
      <c r="H16" s="48">
        <v>180916</v>
      </c>
      <c r="I16" s="46">
        <v>120</v>
      </c>
      <c r="J16" s="43">
        <v>120</v>
      </c>
      <c r="K16" s="21">
        <v>113</v>
      </c>
      <c r="L16" s="21">
        <v>8</v>
      </c>
      <c r="M16" s="15">
        <f t="shared" si="0"/>
        <v>99.173553719008268</v>
      </c>
    </row>
    <row r="17" spans="1:13" ht="40.15" customHeight="1">
      <c r="A17" s="14" t="s">
        <v>17</v>
      </c>
      <c r="B17" s="37">
        <f>E17+F17+G17</f>
        <v>18688</v>
      </c>
      <c r="C17" s="36"/>
      <c r="D17" s="39">
        <f t="shared" si="2"/>
        <v>18688</v>
      </c>
      <c r="E17" s="34">
        <v>15228</v>
      </c>
      <c r="F17" s="41">
        <v>3460</v>
      </c>
      <c r="G17" s="56"/>
      <c r="H17" s="48">
        <v>15888</v>
      </c>
      <c r="I17" s="50">
        <v>23</v>
      </c>
      <c r="J17" s="43">
        <v>23</v>
      </c>
      <c r="K17" s="22">
        <v>23</v>
      </c>
      <c r="L17" s="22">
        <v>0</v>
      </c>
      <c r="M17" s="15">
        <f t="shared" si="0"/>
        <v>100</v>
      </c>
    </row>
    <row r="18" spans="1:13" ht="40.15" customHeight="1">
      <c r="A18" s="14" t="s">
        <v>18</v>
      </c>
      <c r="B18" s="37">
        <f t="shared" si="1"/>
        <v>249792</v>
      </c>
      <c r="C18" s="36"/>
      <c r="D18" s="39">
        <f t="shared" si="2"/>
        <v>249792</v>
      </c>
      <c r="E18" s="34">
        <v>243126</v>
      </c>
      <c r="F18" s="41">
        <v>6666</v>
      </c>
      <c r="G18" s="56"/>
      <c r="H18" s="48">
        <v>243237</v>
      </c>
      <c r="I18" s="46">
        <v>156</v>
      </c>
      <c r="J18" s="43">
        <v>156</v>
      </c>
      <c r="K18" s="21">
        <f>169-8</f>
        <v>161</v>
      </c>
      <c r="L18" s="21">
        <v>11</v>
      </c>
      <c r="M18" s="15">
        <f t="shared" si="0"/>
        <v>90.697674418604649</v>
      </c>
    </row>
    <row r="19" spans="1:13" ht="40.15" customHeight="1">
      <c r="A19" s="14" t="s">
        <v>19</v>
      </c>
      <c r="B19" s="37">
        <f t="shared" si="1"/>
        <v>1713</v>
      </c>
      <c r="C19" s="36">
        <v>601</v>
      </c>
      <c r="D19" s="39">
        <f t="shared" ref="D19:D20" si="3">SUM(B19:C19)</f>
        <v>2314</v>
      </c>
      <c r="E19" s="34">
        <v>40</v>
      </c>
      <c r="F19" s="41">
        <v>1673</v>
      </c>
      <c r="G19" s="56"/>
      <c r="H19" s="48">
        <v>27</v>
      </c>
      <c r="I19" s="46">
        <v>1</v>
      </c>
      <c r="J19" s="43">
        <v>1</v>
      </c>
      <c r="K19" s="21">
        <f>3-1</f>
        <v>2</v>
      </c>
      <c r="L19" s="21">
        <v>0</v>
      </c>
      <c r="M19" s="15">
        <f t="shared" si="0"/>
        <v>50</v>
      </c>
    </row>
    <row r="20" spans="1:13" ht="40.15" customHeight="1">
      <c r="A20" s="58" t="s">
        <v>34</v>
      </c>
      <c r="B20" s="37">
        <f t="shared" si="1"/>
        <v>0</v>
      </c>
      <c r="C20" s="36">
        <v>690</v>
      </c>
      <c r="D20" s="39">
        <f t="shared" si="3"/>
        <v>690</v>
      </c>
      <c r="E20" s="34"/>
      <c r="F20" s="41"/>
      <c r="G20" s="56"/>
      <c r="H20" s="48"/>
      <c r="I20" s="46"/>
      <c r="J20" s="43"/>
      <c r="K20" s="21">
        <v>0</v>
      </c>
      <c r="L20" s="21">
        <v>0</v>
      </c>
      <c r="M20" s="15">
        <v>0</v>
      </c>
    </row>
    <row r="21" spans="1:13" ht="40.15" customHeight="1">
      <c r="A21" s="58" t="s">
        <v>35</v>
      </c>
      <c r="B21" s="37">
        <f t="shared" si="1"/>
        <v>0</v>
      </c>
      <c r="C21" s="36">
        <v>691</v>
      </c>
      <c r="D21" s="39"/>
      <c r="E21" s="34"/>
      <c r="F21" s="41"/>
      <c r="G21" s="56"/>
      <c r="H21" s="49"/>
      <c r="I21" s="47"/>
      <c r="J21" s="44"/>
      <c r="K21" s="21">
        <f>3-1</f>
        <v>2</v>
      </c>
      <c r="L21" s="21">
        <v>0</v>
      </c>
      <c r="M21" s="15">
        <f t="shared" si="0"/>
        <v>0</v>
      </c>
    </row>
    <row r="22" spans="1:13" ht="135" customHeight="1">
      <c r="A22" s="64" t="s">
        <v>31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19.5">
      <c r="A23" s="2"/>
    </row>
    <row r="24" spans="1:13" hidden="1">
      <c r="A24" s="5" t="s">
        <v>20</v>
      </c>
    </row>
    <row r="25" spans="1:13">
      <c r="A25" s="3"/>
    </row>
    <row r="26" spans="1:13">
      <c r="A26" s="3"/>
    </row>
    <row r="27" spans="1:13">
      <c r="A27" s="3"/>
    </row>
    <row r="28" spans="1:13">
      <c r="A28" s="4"/>
    </row>
  </sheetData>
  <mergeCells count="14">
    <mergeCell ref="B4:B5"/>
    <mergeCell ref="C4:C5"/>
    <mergeCell ref="D4:D5"/>
    <mergeCell ref="A1:M1"/>
    <mergeCell ref="A22:M22"/>
    <mergeCell ref="H3:J3"/>
    <mergeCell ref="K3:L3"/>
    <mergeCell ref="I4:J4"/>
    <mergeCell ref="H4:H5"/>
    <mergeCell ref="K4:K5"/>
    <mergeCell ref="L4:L5"/>
    <mergeCell ref="M3:M5"/>
    <mergeCell ref="B2:K2"/>
    <mergeCell ref="B3:G3"/>
  </mergeCells>
  <phoneticPr fontId="1" type="noConversion"/>
  <printOptions horizontalCentered="1"/>
  <pageMargins left="0.37" right="0.15748031496062992" top="0.49" bottom="0.51181102362204722" header="0.31496062992125984" footer="0.19685039370078741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1124</vt:lpstr>
      <vt:lpstr>'1124'!Print_Area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謝幸宜</dc:creator>
  <cp:lastModifiedBy>林念農</cp:lastModifiedBy>
  <cp:lastPrinted>2015-11-25T02:08:42Z</cp:lastPrinted>
  <dcterms:created xsi:type="dcterms:W3CDTF">2015-02-12T00:30:45Z</dcterms:created>
  <dcterms:modified xsi:type="dcterms:W3CDTF">2015-11-30T11:04:00Z</dcterms:modified>
</cp:coreProperties>
</file>